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9"/>
  </bookViews>
  <sheets>
    <sheet name="1-вс" sheetId="1" r:id="rId1"/>
    <sheet name="1-пв" sheetId="2" r:id="rId2"/>
    <sheet name="2-вс" sheetId="3" r:id="rId3"/>
    <sheet name="2-пв" sheetId="4" r:id="rId4"/>
    <sheet name="3-вс" sheetId="5" r:id="rId5"/>
    <sheet name="3-во" sheetId="6" r:id="rId6"/>
    <sheet name="4-вс" sheetId="7" r:id="rId7"/>
    <sheet name="4-во" sheetId="8" r:id="rId8"/>
    <sheet name="7-вс" sheetId="9" r:id="rId9"/>
    <sheet name="7-во" sheetId="10" r:id="rId10"/>
  </sheets>
  <externalReferences>
    <externalReference r:id="rId13"/>
    <externalReference r:id="rId14"/>
  </externalReferences>
  <definedNames>
    <definedName name="_GoBack" localSheetId="7">'4-во'!$B$5</definedName>
    <definedName name="_xlnm.Print_Titles" localSheetId="0">'1-вс'!$5:$8</definedName>
    <definedName name="стокиобъем11" localSheetId="6">#REF!</definedName>
    <definedName name="стокиобъем11" localSheetId="9">#REF!</definedName>
    <definedName name="стокиобъем11" localSheetId="8">#REF!</definedName>
    <definedName name="стокиобъем11">#REF!</definedName>
    <definedName name="стокиобъем12" localSheetId="6">#REF!</definedName>
    <definedName name="стокиобъем12" localSheetId="9">#REF!</definedName>
    <definedName name="стокиобъем12" localSheetId="8">#REF!</definedName>
    <definedName name="стокиобъем12">#REF!</definedName>
    <definedName name="стокитариф11" localSheetId="6">#REF!</definedName>
    <definedName name="стокитариф11" localSheetId="9">#REF!</definedName>
    <definedName name="стокитариф11" localSheetId="8">#REF!</definedName>
    <definedName name="стокитариф11">#REF!</definedName>
    <definedName name="стокитариф12" localSheetId="6">#REF!</definedName>
    <definedName name="стокитариф12" localSheetId="9">#REF!</definedName>
    <definedName name="стокитариф12" localSheetId="8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<sst xmlns="http://schemas.openxmlformats.org/spreadsheetml/2006/main" count="357" uniqueCount="235">
  <si>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</si>
  <si>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</si>
  <si>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</si>
  <si>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</si>
  <si>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</si>
  <si>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</si>
  <si>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</si>
  <si>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</si>
  <si>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</si>
  <si>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</si>
  <si>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</si>
  <si>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</si>
  <si>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</si>
  <si>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</si>
  <si>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</si>
  <si>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</si>
  <si>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</si>
  <si>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</si>
  <si>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</si>
  <si>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</si>
  <si>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</si>
  <si>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</si>
  <si>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</si>
  <si>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</si>
  <si>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</si>
  <si>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</si>
  <si>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</si>
  <si>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</si>
  <si>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</si>
  <si>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</si>
  <si>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</si>
  <si>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</si>
  <si>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</si>
  <si>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</si>
  <si>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</si>
  <si>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</si>
  <si>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</si>
  <si>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</si>
  <si>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</si>
  <si>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</si>
  <si>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</si>
  <si>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</si>
  <si>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</si>
  <si>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</si>
  <si>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</si>
  <si>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</si>
  <si>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</si>
  <si>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</si>
  <si>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</si>
  <si>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</si>
  <si>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</si>
  <si>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</si>
  <si>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</si>
  <si>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</si>
  <si>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</si>
  <si>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транспортировка воды</t>
  </si>
  <si>
    <t>Охват абонентов приборами учета воды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</si>
  <si>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</si>
  <si>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</si>
  <si>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</si>
  <si>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</si>
  <si>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</si>
  <si>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</si>
  <si>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</si>
  <si>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</si>
  <si>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</si>
  <si>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</si>
  <si>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</si>
  <si>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</si>
  <si>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</si>
  <si>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</si>
  <si>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</si>
  <si>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</si>
  <si>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</si>
  <si>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</si>
  <si>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</si>
  <si>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</si>
  <si>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</si>
  <si>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с 01.07.2014 по 31.12.2014</t>
  </si>
  <si>
    <t>Объем воды, пропускаемой через очистные сооружения</t>
  </si>
  <si>
    <t>15.2.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</si>
  <si>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</si>
  <si>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</si>
  <si>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</si>
  <si>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</si>
  <si>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</si>
  <si>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</si>
  <si>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</si>
  <si>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</si>
  <si>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</si>
  <si>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</si>
  <si>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</si>
  <si>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</si>
  <si>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</si>
  <si>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</si>
  <si>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</si>
  <si>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</si>
  <si>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</si>
  <si>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18.3.</t>
  </si>
  <si>
    <t>тыс. м3/сутки</t>
  </si>
  <si>
    <t>Водоотведение</t>
  </si>
  <si>
    <t>Количество подкачивающих насосных станций (НС-2, НС- подъема)</t>
  </si>
  <si>
    <t>Факт 
2012 года</t>
  </si>
  <si>
    <t>План 
2014 года</t>
  </si>
  <si>
    <t>кВт⋅ч/м3</t>
  </si>
  <si>
    <t xml:space="preserve">воду </t>
  </si>
  <si>
    <t xml:space="preserve">теплоэнергию </t>
  </si>
  <si>
    <t>Анализ основных технико – экономических показателей (подвоз воды)</t>
  </si>
  <si>
    <t>к экспертному и к протоколу</t>
  </si>
  <si>
    <t>2014 г</t>
  </si>
  <si>
    <t>Объем отпуска питьевой воды</t>
  </si>
  <si>
    <t>населению</t>
  </si>
  <si>
    <t>1.3.</t>
  </si>
  <si>
    <t>бюджетным организациям</t>
  </si>
  <si>
    <t>1.4.</t>
  </si>
  <si>
    <t>прочим потребителям</t>
  </si>
  <si>
    <t xml:space="preserve">Прочие расходы </t>
  </si>
  <si>
    <t>3.2.5.</t>
  </si>
  <si>
    <t>Отчисления на социальные нужды прочего персонала</t>
  </si>
  <si>
    <t>3.2.4.</t>
  </si>
  <si>
    <t>средняя заработная плата в месяц, руб.</t>
  </si>
  <si>
    <t>3.2.3.2.</t>
  </si>
  <si>
    <t>численность персонала, чел. (доля в общей численности)</t>
  </si>
  <si>
    <t>3.2.3.1.</t>
  </si>
  <si>
    <t>Затраты на оплату труда прочего персонала</t>
  </si>
  <si>
    <t>3.2.3.</t>
  </si>
  <si>
    <t>Отчисления на социальные нужды административно-управленческого персонала</t>
  </si>
  <si>
    <t>3.2.2.</t>
  </si>
  <si>
    <t>3.2.1.2.</t>
  </si>
  <si>
    <t>3.2.1.1.</t>
  </si>
  <si>
    <t>Затраты на оплату труда административно-управленческого персонала</t>
  </si>
  <si>
    <t>3.2.1.</t>
  </si>
  <si>
    <t>Общеэксплуатационные расходы</t>
  </si>
  <si>
    <t>3.2.</t>
  </si>
  <si>
    <t>3.1.3.</t>
  </si>
  <si>
    <t>Отчисления на социальные нужды цехового персонала</t>
  </si>
  <si>
    <t>3.1.2.</t>
  </si>
  <si>
    <t>3.1.1.3.</t>
  </si>
  <si>
    <t>средний разряд</t>
  </si>
  <si>
    <t>3.1.1.2.</t>
  </si>
  <si>
    <t>численность персонала, чел.</t>
  </si>
  <si>
    <t>3.1.1.1.</t>
  </si>
  <si>
    <t>Затраты на оплату труда цехового персонала</t>
  </si>
  <si>
    <t>3.1.1.</t>
  </si>
  <si>
    <t>Цеховые расходы</t>
  </si>
  <si>
    <t>3.1.</t>
  </si>
  <si>
    <t>2.5.</t>
  </si>
  <si>
    <t>Капитальный ремонт</t>
  </si>
  <si>
    <t>2.4.</t>
  </si>
  <si>
    <t>Отчисления на социальные нужды ремонтного персонала</t>
  </si>
  <si>
    <t>2.3.</t>
  </si>
  <si>
    <t>2.2.3.</t>
  </si>
  <si>
    <t>2.2.2.</t>
  </si>
  <si>
    <t>2.2.1.</t>
  </si>
  <si>
    <t>Затраты на оплату труда ремонтного персонала</t>
  </si>
  <si>
    <t>2.2.</t>
  </si>
  <si>
    <t>Материалы и запчасти</t>
  </si>
  <si>
    <t>2.1.</t>
  </si>
  <si>
    <t>1.8.</t>
  </si>
  <si>
    <t>Расходы на уплату процентов по займам и кредитам</t>
  </si>
  <si>
    <t>1.6.</t>
  </si>
  <si>
    <t>Процент отчислений</t>
  </si>
  <si>
    <t>1.5.1.</t>
  </si>
  <si>
    <t>Отчисления на социальные нужды основного производственного персонала</t>
  </si>
  <si>
    <t>1.5.</t>
  </si>
  <si>
    <t>1.4.5.</t>
  </si>
  <si>
    <t>1.4.4.</t>
  </si>
  <si>
    <t>ставка рабочего 1 разряда, руб. (по 31.12.2014 г.)</t>
  </si>
  <si>
    <t>1.4.3.</t>
  </si>
  <si>
    <t>ставка рабочего 1 разряда, руб. (по 31.12.2013 г.)</t>
  </si>
  <si>
    <t>1.4.2.</t>
  </si>
  <si>
    <t>1.4.1.</t>
  </si>
  <si>
    <t>Затраты на оплату труда основного производственного персонала</t>
  </si>
  <si>
    <t>Расходы на оплату работ и (или) услуг выполняемых сторонними организациями</t>
  </si>
  <si>
    <t>Тепловая энергия</t>
  </si>
  <si>
    <t>1.2.3.</t>
  </si>
  <si>
    <t>Тариф электрической энергии, руб./тыс. кВт., диапазон НН (по 31.12.2014 г.)</t>
  </si>
  <si>
    <t>1.2.2.4.</t>
  </si>
  <si>
    <t>Объем электрической энергии, тыс. кВт.</t>
  </si>
  <si>
    <t>1.2.2.3.</t>
  </si>
  <si>
    <t>Тариф электрической энергии, руб./тыс. кВт., диапазон НН (по 31.12.2013 г.)</t>
  </si>
  <si>
    <t>1.2.2.2.</t>
  </si>
  <si>
    <t>1.2.2.1.</t>
  </si>
  <si>
    <t>Электрическая энергия</t>
  </si>
  <si>
    <t>1.2.2.</t>
  </si>
  <si>
    <t>Тариф покупной воды, руб./м3</t>
  </si>
  <si>
    <t>1.2.1.2.</t>
  </si>
  <si>
    <t>Объем покупной воды, тыс. м3.</t>
  </si>
  <si>
    <t>1.2.1.1.</t>
  </si>
  <si>
    <t>Покупная вода</t>
  </si>
  <si>
    <t>1.2.1.</t>
  </si>
  <si>
    <t>Приобретение энергетических ресурсов</t>
  </si>
  <si>
    <t>Объем доставки, кг.</t>
  </si>
  <si>
    <t>1.1.12.</t>
  </si>
  <si>
    <t>Доставка грузов до места назначения, тыс. руб./кг.</t>
  </si>
  <si>
    <t>1.1.11.</t>
  </si>
  <si>
    <t>Объем гипохлорита натрия, кг.</t>
  </si>
  <si>
    <t>1.1.10.</t>
  </si>
  <si>
    <t>1.1.9.</t>
  </si>
  <si>
    <t>Объем полиакриламида, кг.</t>
  </si>
  <si>
    <t>1.1.8.</t>
  </si>
  <si>
    <t>1.1.7.</t>
  </si>
  <si>
    <t>Объем соды кальцинированной, кг.</t>
  </si>
  <si>
    <t>1.1.6.</t>
  </si>
  <si>
    <t>1.1.5.</t>
  </si>
  <si>
    <t>Объем сульфата алюминия, кг.</t>
  </si>
  <si>
    <t>1.1.4.</t>
  </si>
  <si>
    <t>1.1.3.</t>
  </si>
  <si>
    <t>Объем препарата овицидного "Пуролат-Бингси", кг.</t>
  </si>
  <si>
    <t>1.1.2.</t>
  </si>
  <si>
    <t>1.1.1.</t>
  </si>
  <si>
    <t>Реагенты (цены 2013 года, с 01.01.2014 индекс 104,7%)</t>
  </si>
  <si>
    <t>к экспертому и к протоколу</t>
  </si>
  <si>
    <t>Расходы, учтенные и неучтенные при расчете тарифа  на подвоз воды</t>
  </si>
  <si>
    <t>Анализ основных технико – экономических показателей 
(техническое водоснабжение)</t>
  </si>
  <si>
    <t>Эвенкийского муниципального района «Байкитэнерго»                                               (Эвенкийский район, с. Байкит, ИНН 8802000955)</t>
  </si>
  <si>
    <t>Приложение № 1 
к экспертному заключению 
по делу № 102-13в</t>
  </si>
  <si>
    <t>Приложение № 1                                        к экспертному заключению по делу № 103-13в</t>
  </si>
  <si>
    <t>Приложение № 2 
к экспертному заключению 
по делу № 102-13в</t>
  </si>
  <si>
    <t>Приложение № 2                                               к экспертному заключению по делу № 103-13в</t>
  </si>
  <si>
    <t>Приложение № 3 
к экспертному заключению 
по делу № 102-13в</t>
  </si>
  <si>
    <t>Приложение № 3 
к экспертному заключению 
по делу № 103-13в</t>
  </si>
  <si>
    <t>кВт⋅ч/м4</t>
  </si>
  <si>
    <t>Целевые показатели деятельности (теническое водоснабжение)</t>
  </si>
  <si>
    <t>Техническая вода</t>
  </si>
  <si>
    <t>Приложение № 4
к экспертному заключению 
по делу № 102-13в</t>
  </si>
  <si>
    <t>Приложение № 4 
к экспертному заключению 
по делу № 103-13в</t>
  </si>
  <si>
    <t>Приложение № 7
к экспертному заключению 
по делу № 102-13в</t>
  </si>
  <si>
    <t>Приложение № 7
к экспертному заключению 
по делу №103-13в</t>
  </si>
  <si>
    <t xml:space="preserve">Тарифы на подвоз воды для потребителей </t>
  </si>
  <si>
    <t>Целевые показатели деятельности (подвоз воды)</t>
  </si>
  <si>
    <t xml:space="preserve">Величина прибыли, необходимая для эффективного функционирования (подвоз воды)                                                                  </t>
  </si>
  <si>
    <t xml:space="preserve">Величина прибыли, необходимая для эффективного функционирования (техническое водоснабжение)                                                </t>
  </si>
  <si>
    <t xml:space="preserve">Тарифы на техническую воду для потребителей </t>
  </si>
  <si>
    <t>Расходы, учтенные и неучтенные при расчете тарифа на                                                                                                                                                 техническую воду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</si>
</sst>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center"/>
      <protection/>
    </xf>
    <xf numFmtId="0" fontId="5" fillId="0" borderId="0" xfId="62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61" applyFont="1" applyAlignment="1">
      <alignment wrapText="1"/>
      <protection/>
    </xf>
    <xf numFmtId="0" fontId="7" fillId="0" borderId="0" xfId="61" applyFont="1" applyAlignment="1">
      <alignment wrapText="1"/>
      <protection/>
    </xf>
    <xf numFmtId="0" fontId="7" fillId="0" borderId="0" xfId="61" applyFont="1" applyAlignment="1">
      <alignment horizontal="right"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vertical="center" wrapText="1"/>
      <protection/>
    </xf>
    <xf numFmtId="0" fontId="5" fillId="0" borderId="10" xfId="61" applyFont="1" applyBorder="1" applyAlignment="1">
      <alignment horizontal="center" wrapText="1"/>
      <protection/>
    </xf>
    <xf numFmtId="0" fontId="5" fillId="0" borderId="10" xfId="61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7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7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1" fontId="1" fillId="0" borderId="10" xfId="58" applyNumberFormat="1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0" fillId="0" borderId="0" xfId="58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2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justify" vertical="top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7" fillId="0" borderId="10" xfId="58" applyNumberFormat="1" applyFont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2" fontId="5" fillId="0" borderId="0" xfId="0" applyNumberFormat="1" applyFont="1" applyAlignment="1">
      <alignment vertical="center" wrapText="1"/>
    </xf>
    <xf numFmtId="0" fontId="7" fillId="0" borderId="0" xfId="58" applyFont="1" applyBorder="1" applyAlignment="1">
      <alignment horizontal="center" vertical="center" wrapText="1"/>
      <protection/>
    </xf>
    <xf numFmtId="0" fontId="7" fillId="0" borderId="0" xfId="60" applyFont="1" applyAlignment="1">
      <alignment vertical="center" wrapText="1"/>
      <protection/>
    </xf>
    <xf numFmtId="0" fontId="7" fillId="0" borderId="0" xfId="60" applyFont="1" applyAlignment="1">
      <alignment horizontal="left" vertical="center" wrapText="1"/>
      <protection/>
    </xf>
    <xf numFmtId="0" fontId="5" fillId="0" borderId="0" xfId="60" applyFont="1" applyAlignment="1">
      <alignment vertical="center" wrapText="1"/>
      <protection/>
    </xf>
    <xf numFmtId="0" fontId="11" fillId="0" borderId="0" xfId="60" applyFont="1" applyAlignment="1">
      <alignment vertical="center" wrapText="1"/>
      <protection/>
    </xf>
    <xf numFmtId="0" fontId="4" fillId="0" borderId="0" xfId="60" applyFont="1" applyAlignment="1">
      <alignment/>
      <protection/>
    </xf>
    <xf numFmtId="0" fontId="4" fillId="0" borderId="0" xfId="60" applyFont="1" applyAlignment="1">
      <alignment horizontal="right"/>
      <protection/>
    </xf>
    <xf numFmtId="0" fontId="49" fillId="0" borderId="10" xfId="57" applyFont="1" applyBorder="1" applyAlignment="1">
      <alignment horizontal="center" vertical="center" wrapText="1"/>
      <protection/>
    </xf>
    <xf numFmtId="0" fontId="49" fillId="0" borderId="10" xfId="57" applyFont="1" applyBorder="1" applyAlignment="1">
      <alignment vertical="center" wrapText="1"/>
      <protection/>
    </xf>
    <xf numFmtId="2" fontId="49" fillId="0" borderId="10" xfId="57" applyNumberFormat="1" applyFont="1" applyBorder="1" applyAlignment="1">
      <alignment horizontal="center" vertical="center" wrapText="1"/>
      <protection/>
    </xf>
    <xf numFmtId="2" fontId="49" fillId="33" borderId="10" xfId="57" applyNumberFormat="1" applyFont="1" applyFill="1" applyBorder="1" applyAlignment="1">
      <alignment horizontal="center" vertical="center" wrapText="1"/>
      <protection/>
    </xf>
    <xf numFmtId="2" fontId="50" fillId="0" borderId="0" xfId="62" applyNumberFormat="1" applyFont="1">
      <alignment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15" fillId="0" borderId="10" xfId="53" applyNumberFormat="1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left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16" fontId="15" fillId="0" borderId="10" xfId="53" applyNumberFormat="1" applyFont="1" applyBorder="1" applyAlignment="1">
      <alignment horizontal="center" vertical="center" wrapText="1"/>
      <protection/>
    </xf>
    <xf numFmtId="0" fontId="5" fillId="0" borderId="0" xfId="62" applyFont="1" applyAlignment="1">
      <alignment horizontal="center" wrapText="1"/>
      <protection/>
    </xf>
    <xf numFmtId="0" fontId="7" fillId="0" borderId="0" xfId="62" applyFont="1" applyFill="1" applyAlignment="1">
      <alignment horizontal="center"/>
      <protection/>
    </xf>
    <xf numFmtId="189" fontId="5" fillId="0" borderId="10" xfId="0" applyNumberFormat="1" applyFont="1" applyBorder="1" applyAlignment="1">
      <alignment horizontal="center" vertical="center" wrapText="1"/>
    </xf>
    <xf numFmtId="0" fontId="7" fillId="0" borderId="0" xfId="58" applyFont="1" applyBorder="1" applyAlignment="1">
      <alignment vertical="center" wrapText="1"/>
      <protection/>
    </xf>
    <xf numFmtId="2" fontId="7" fillId="0" borderId="0" xfId="58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4" fillId="0" borderId="0" xfId="60" applyFont="1" applyAlignment="1">
      <alignment horizont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0" fontId="7" fillId="0" borderId="0" xfId="62" applyFont="1" applyFill="1" applyAlignment="1">
      <alignment horizontal="left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0" fontId="7" fillId="0" borderId="0" xfId="62" applyFont="1" applyAlignment="1">
      <alignment horizont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58" applyFont="1" applyAlignment="1">
      <alignment horizontal="left" wrapText="1"/>
      <protection/>
    </xf>
    <xf numFmtId="0" fontId="7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61" applyFont="1" applyAlignment="1">
      <alignment horizontal="left" wrapText="1"/>
      <protection/>
    </xf>
    <xf numFmtId="0" fontId="7" fillId="0" borderId="0" xfId="61" applyFont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justify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left" vertical="center"/>
      <protection/>
    </xf>
    <xf numFmtId="0" fontId="7" fillId="0" borderId="0" xfId="58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8" applyFont="1" applyFill="1" applyBorder="1" applyAlignment="1">
      <alignment horizontal="center" wrapText="1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Ппроизводственная программа ДЛЯ НАС" xfId="59"/>
    <cellStyle name="Обычный_приложения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22">
      <selection activeCell="D33" sqref="D33"/>
    </sheetView>
  </sheetViews>
  <sheetFormatPr defaultColWidth="39.8515625" defaultRowHeight="12.75"/>
  <cols>
    <col min="1" max="1" width="7.28125" style="59" customWidth="1"/>
    <col min="2" max="2" width="33.57421875" style="54" customWidth="1"/>
    <col min="3" max="3" width="13.8515625" style="54" customWidth="1"/>
    <col min="4" max="4" width="14.421875" style="54" customWidth="1"/>
    <col min="5" max="5" width="15.00390625" style="54" customWidth="1"/>
    <col min="6" max="16384" width="39.8515625" style="54" customWidth="1"/>
  </cols>
  <sheetData>
    <row r="1" spans="1:5" ht="64.5" customHeight="1">
      <c r="A1" s="10"/>
      <c r="B1" s="9"/>
      <c r="C1" s="93" t="s">
        <v>216</v>
      </c>
      <c r="D1" s="93"/>
      <c r="E1" s="93"/>
    </row>
    <row r="2" spans="1:6" ht="42.75" customHeight="1">
      <c r="A2" s="94" t="s">
        <v>214</v>
      </c>
      <c r="B2" s="94"/>
      <c r="C2" s="94"/>
      <c r="D2" s="94"/>
      <c r="E2" s="94"/>
      <c r="F2" s="43"/>
    </row>
    <row r="3" spans="1:8" ht="36" customHeight="1">
      <c r="A3" s="95" t="s">
        <v>215</v>
      </c>
      <c r="B3" s="95"/>
      <c r="C3" s="95"/>
      <c r="D3" s="95"/>
      <c r="E3" s="95"/>
      <c r="F3" s="7"/>
      <c r="G3" s="7"/>
      <c r="H3" s="7"/>
    </row>
    <row r="4" ht="18.75">
      <c r="C4" s="60"/>
    </row>
    <row r="5" spans="1:5" ht="15" customHeight="1">
      <c r="A5" s="96" t="s">
        <v>16</v>
      </c>
      <c r="B5" s="96" t="s">
        <v>21</v>
      </c>
      <c r="C5" s="96" t="s">
        <v>22</v>
      </c>
      <c r="D5" s="99" t="s">
        <v>58</v>
      </c>
      <c r="E5" s="100"/>
    </row>
    <row r="6" spans="1:5" ht="18" customHeight="1">
      <c r="A6" s="97"/>
      <c r="B6" s="97"/>
      <c r="C6" s="97"/>
      <c r="D6" s="96" t="s">
        <v>28</v>
      </c>
      <c r="E6" s="96" t="s">
        <v>29</v>
      </c>
    </row>
    <row r="7" spans="1:5" ht="18" customHeight="1">
      <c r="A7" s="98"/>
      <c r="B7" s="98"/>
      <c r="C7" s="98"/>
      <c r="D7" s="98"/>
      <c r="E7" s="98"/>
    </row>
    <row r="8" spans="1:5" ht="15.75">
      <c r="A8" s="55">
        <v>1</v>
      </c>
      <c r="B8" s="55">
        <v>2</v>
      </c>
      <c r="C8" s="55">
        <v>3</v>
      </c>
      <c r="D8" s="55">
        <v>4</v>
      </c>
      <c r="E8" s="55">
        <v>5</v>
      </c>
    </row>
    <row r="9" spans="1:5" ht="31.5">
      <c r="A9" s="55">
        <v>1</v>
      </c>
      <c r="B9" s="50" t="s">
        <v>30</v>
      </c>
      <c r="C9" s="55" t="s">
        <v>35</v>
      </c>
      <c r="D9" s="55">
        <v>41.39</v>
      </c>
      <c r="E9" s="55">
        <f>D9</f>
        <v>41.39</v>
      </c>
    </row>
    <row r="10" spans="1:5" ht="47.25">
      <c r="A10" s="55">
        <v>2</v>
      </c>
      <c r="B10" s="50" t="s">
        <v>31</v>
      </c>
      <c r="C10" s="55" t="s">
        <v>36</v>
      </c>
      <c r="D10" s="55">
        <v>5</v>
      </c>
      <c r="E10" s="55">
        <v>5</v>
      </c>
    </row>
    <row r="11" spans="1:5" ht="31.5">
      <c r="A11" s="55">
        <v>3</v>
      </c>
      <c r="B11" s="50" t="s">
        <v>32</v>
      </c>
      <c r="C11" s="55" t="s">
        <v>36</v>
      </c>
      <c r="D11" s="55">
        <v>0</v>
      </c>
      <c r="E11" s="55">
        <v>0</v>
      </c>
    </row>
    <row r="12" spans="1:5" ht="47.25">
      <c r="A12" s="55">
        <v>4</v>
      </c>
      <c r="B12" s="50" t="s">
        <v>101</v>
      </c>
      <c r="C12" s="55" t="s">
        <v>36</v>
      </c>
      <c r="D12" s="55">
        <v>5</v>
      </c>
      <c r="E12" s="55">
        <v>5</v>
      </c>
    </row>
    <row r="13" spans="1:5" ht="33" customHeight="1">
      <c r="A13" s="55">
        <v>5</v>
      </c>
      <c r="B13" s="50" t="s">
        <v>33</v>
      </c>
      <c r="C13" s="55" t="s">
        <v>99</v>
      </c>
      <c r="D13" s="55">
        <v>1.11</v>
      </c>
      <c r="E13" s="55">
        <f>D13</f>
        <v>1.11</v>
      </c>
    </row>
    <row r="14" spans="1:5" ht="16.5" customHeight="1">
      <c r="A14" s="55">
        <v>6</v>
      </c>
      <c r="B14" s="50" t="s">
        <v>34</v>
      </c>
      <c r="C14" s="55" t="s">
        <v>99</v>
      </c>
      <c r="D14" s="55">
        <v>0.033</v>
      </c>
      <c r="E14" s="55">
        <v>0.033</v>
      </c>
    </row>
    <row r="15" spans="1:5" ht="48" customHeight="1">
      <c r="A15" s="55">
        <v>7</v>
      </c>
      <c r="B15" s="50" t="s">
        <v>83</v>
      </c>
      <c r="C15" s="55" t="s">
        <v>23</v>
      </c>
      <c r="D15" s="55">
        <f>11.881+3.001</f>
        <v>14.882</v>
      </c>
      <c r="E15" s="55">
        <f>D15</f>
        <v>14.882</v>
      </c>
    </row>
    <row r="16" spans="1:5" ht="22.5" customHeight="1">
      <c r="A16" s="55" t="s">
        <v>7</v>
      </c>
      <c r="B16" s="62" t="s">
        <v>84</v>
      </c>
      <c r="C16" s="55" t="s">
        <v>23</v>
      </c>
      <c r="D16" s="55">
        <v>0</v>
      </c>
      <c r="E16" s="55">
        <v>0</v>
      </c>
    </row>
    <row r="17" spans="1:5" ht="19.5" customHeight="1">
      <c r="A17" s="55" t="s">
        <v>8</v>
      </c>
      <c r="B17" s="63" t="s">
        <v>85</v>
      </c>
      <c r="C17" s="55" t="s">
        <v>23</v>
      </c>
      <c r="D17" s="55">
        <f>D15</f>
        <v>14.882</v>
      </c>
      <c r="E17" s="55">
        <f>E15</f>
        <v>14.882</v>
      </c>
    </row>
    <row r="18" spans="1:5" ht="33.75" customHeight="1">
      <c r="A18" s="55">
        <v>8</v>
      </c>
      <c r="B18" s="49" t="s">
        <v>79</v>
      </c>
      <c r="C18" s="55" t="s">
        <v>23</v>
      </c>
      <c r="D18" s="90">
        <v>0</v>
      </c>
      <c r="E18" s="90">
        <f>D18</f>
        <v>0</v>
      </c>
    </row>
    <row r="19" spans="1:5" ht="39" customHeight="1">
      <c r="A19" s="55">
        <v>9</v>
      </c>
      <c r="B19" s="49" t="s">
        <v>86</v>
      </c>
      <c r="C19" s="55" t="s">
        <v>23</v>
      </c>
      <c r="D19" s="90">
        <v>0</v>
      </c>
      <c r="E19" s="90">
        <v>0</v>
      </c>
    </row>
    <row r="20" spans="1:5" ht="31.5">
      <c r="A20" s="55">
        <v>10</v>
      </c>
      <c r="B20" s="50" t="s">
        <v>89</v>
      </c>
      <c r="C20" s="55" t="s">
        <v>23</v>
      </c>
      <c r="D20" s="90">
        <f>D17</f>
        <v>14.882</v>
      </c>
      <c r="E20" s="90">
        <f>E17</f>
        <v>14.882</v>
      </c>
    </row>
    <row r="21" spans="1:5" ht="15.75">
      <c r="A21" s="55" t="s">
        <v>69</v>
      </c>
      <c r="B21" s="58" t="s">
        <v>87</v>
      </c>
      <c r="C21" s="55" t="s">
        <v>23</v>
      </c>
      <c r="D21" s="90">
        <f>D20*0.64</f>
        <v>9.52448</v>
      </c>
      <c r="E21" s="90">
        <f>E20*0.64</f>
        <v>9.52448</v>
      </c>
    </row>
    <row r="22" spans="1:5" ht="15.75">
      <c r="A22" s="55" t="s">
        <v>70</v>
      </c>
      <c r="B22" s="58" t="s">
        <v>88</v>
      </c>
      <c r="C22" s="55" t="s">
        <v>23</v>
      </c>
      <c r="D22" s="90">
        <f>D20-D21</f>
        <v>5.357519999999999</v>
      </c>
      <c r="E22" s="90">
        <f>E20-E21</f>
        <v>5.357519999999999</v>
      </c>
    </row>
    <row r="23" spans="1:5" ht="34.5" customHeight="1">
      <c r="A23" s="55">
        <v>11</v>
      </c>
      <c r="B23" s="58" t="s">
        <v>90</v>
      </c>
      <c r="C23" s="55" t="s">
        <v>23</v>
      </c>
      <c r="D23" s="90">
        <v>3.001</v>
      </c>
      <c r="E23" s="90">
        <f>D23</f>
        <v>3.001</v>
      </c>
    </row>
    <row r="24" spans="1:5" ht="31.5">
      <c r="A24" s="55">
        <v>12</v>
      </c>
      <c r="B24" s="50" t="s">
        <v>24</v>
      </c>
      <c r="C24" s="55" t="s">
        <v>23</v>
      </c>
      <c r="D24" s="56">
        <v>0</v>
      </c>
      <c r="E24" s="56">
        <v>0</v>
      </c>
    </row>
    <row r="25" spans="1:5" ht="19.5" customHeight="1">
      <c r="A25" s="55">
        <v>13</v>
      </c>
      <c r="B25" s="49" t="s">
        <v>91</v>
      </c>
      <c r="C25" s="55" t="s">
        <v>23</v>
      </c>
      <c r="D25" s="90">
        <f>D20-D23</f>
        <v>11.881</v>
      </c>
      <c r="E25" s="90">
        <f>E20-E23</f>
        <v>11.881</v>
      </c>
    </row>
    <row r="26" spans="1:5" ht="15.75">
      <c r="A26" s="55" t="s">
        <v>73</v>
      </c>
      <c r="B26" s="49" t="s">
        <v>62</v>
      </c>
      <c r="C26" s="55" t="s">
        <v>23</v>
      </c>
      <c r="D26" s="56">
        <v>0</v>
      </c>
      <c r="E26" s="56">
        <v>0</v>
      </c>
    </row>
    <row r="27" spans="1:6" ht="15.75">
      <c r="A27" s="56" t="s">
        <v>92</v>
      </c>
      <c r="B27" s="49" t="s">
        <v>67</v>
      </c>
      <c r="C27" s="55" t="s">
        <v>23</v>
      </c>
      <c r="D27" s="56">
        <v>0</v>
      </c>
      <c r="E27" s="56">
        <v>0</v>
      </c>
      <c r="F27" s="69"/>
    </row>
    <row r="28" spans="1:5" ht="15.75">
      <c r="A28" s="55" t="s">
        <v>74</v>
      </c>
      <c r="B28" s="49" t="s">
        <v>25</v>
      </c>
      <c r="C28" s="55" t="s">
        <v>23</v>
      </c>
      <c r="D28" s="56">
        <f>D25-11.4</f>
        <v>0.48099999999999987</v>
      </c>
      <c r="E28" s="56">
        <v>0</v>
      </c>
    </row>
    <row r="29" spans="1:5" ht="17.25" customHeight="1">
      <c r="A29" s="55" t="s">
        <v>75</v>
      </c>
      <c r="B29" s="49" t="s">
        <v>63</v>
      </c>
      <c r="C29" s="55" t="s">
        <v>23</v>
      </c>
      <c r="D29" s="56">
        <v>6.03</v>
      </c>
      <c r="E29" s="56">
        <v>6.03</v>
      </c>
    </row>
    <row r="30" spans="1:5" ht="15.75">
      <c r="A30" s="55" t="s">
        <v>93</v>
      </c>
      <c r="B30" s="49" t="s">
        <v>67</v>
      </c>
      <c r="C30" s="55" t="s">
        <v>23</v>
      </c>
      <c r="D30" s="56">
        <v>0</v>
      </c>
      <c r="E30" s="56">
        <v>0</v>
      </c>
    </row>
    <row r="31" spans="1:5" ht="15.75">
      <c r="A31" s="55" t="s">
        <v>76</v>
      </c>
      <c r="B31" s="49" t="s">
        <v>64</v>
      </c>
      <c r="C31" s="55" t="s">
        <v>23</v>
      </c>
      <c r="D31" s="56">
        <v>5.37</v>
      </c>
      <c r="E31" s="56">
        <v>5.31</v>
      </c>
    </row>
    <row r="32" spans="1:5" ht="15.75">
      <c r="A32" s="55" t="s">
        <v>94</v>
      </c>
      <c r="B32" s="49" t="s">
        <v>67</v>
      </c>
      <c r="C32" s="55" t="s">
        <v>23</v>
      </c>
      <c r="D32" s="56">
        <v>0</v>
      </c>
      <c r="E32" s="56">
        <v>0</v>
      </c>
    </row>
    <row r="33" spans="1:5" ht="15.75">
      <c r="A33" s="55">
        <v>14</v>
      </c>
      <c r="B33" s="51" t="s">
        <v>26</v>
      </c>
      <c r="C33" s="57" t="s">
        <v>27</v>
      </c>
      <c r="D33" s="2">
        <v>5.97</v>
      </c>
      <c r="E33" s="2">
        <v>5.97</v>
      </c>
    </row>
    <row r="34" spans="1:5" ht="60">
      <c r="A34" s="55">
        <v>15</v>
      </c>
      <c r="B34" s="51" t="s">
        <v>72</v>
      </c>
      <c r="C34" s="57"/>
      <c r="D34" s="56"/>
      <c r="E34" s="56"/>
    </row>
    <row r="35" spans="1:5" ht="15" customHeight="1">
      <c r="A35" s="55" t="s">
        <v>95</v>
      </c>
      <c r="B35" s="51" t="s">
        <v>82</v>
      </c>
      <c r="C35" s="65" t="s">
        <v>104</v>
      </c>
      <c r="D35" s="56">
        <v>0.2</v>
      </c>
      <c r="E35" s="56">
        <v>0.2</v>
      </c>
    </row>
    <row r="36" spans="1:5" ht="15.75" customHeight="1">
      <c r="A36" s="55" t="s">
        <v>80</v>
      </c>
      <c r="B36" s="51" t="s">
        <v>55</v>
      </c>
      <c r="C36" s="65" t="s">
        <v>104</v>
      </c>
      <c r="D36" s="56">
        <v>0.2</v>
      </c>
      <c r="E36" s="56">
        <v>0.2</v>
      </c>
    </row>
    <row r="37" spans="1:5" ht="31.5">
      <c r="A37" s="55">
        <v>16</v>
      </c>
      <c r="B37" s="51" t="s">
        <v>71</v>
      </c>
      <c r="C37" s="57" t="s">
        <v>57</v>
      </c>
      <c r="D37" s="55">
        <v>0</v>
      </c>
      <c r="E37" s="55">
        <v>0</v>
      </c>
    </row>
    <row r="38" spans="1:5" ht="15.75">
      <c r="A38" s="29">
        <v>17</v>
      </c>
      <c r="B38" s="30" t="s">
        <v>44</v>
      </c>
      <c r="C38" s="29" t="s">
        <v>38</v>
      </c>
      <c r="D38" s="55">
        <v>105.6</v>
      </c>
      <c r="E38" s="55">
        <v>105.6</v>
      </c>
    </row>
    <row r="39" spans="1:5" ht="31.5">
      <c r="A39" s="55">
        <v>18</v>
      </c>
      <c r="B39" s="49" t="s">
        <v>68</v>
      </c>
      <c r="C39" s="49"/>
      <c r="D39" s="55"/>
      <c r="E39" s="55"/>
    </row>
    <row r="40" spans="1:5" ht="15.75">
      <c r="A40" s="55" t="s">
        <v>96</v>
      </c>
      <c r="B40" s="49" t="s">
        <v>66</v>
      </c>
      <c r="C40" s="55" t="s">
        <v>38</v>
      </c>
      <c r="D40" s="55">
        <v>107.3</v>
      </c>
      <c r="E40" s="55">
        <v>107.3</v>
      </c>
    </row>
    <row r="41" spans="1:5" ht="15.75">
      <c r="A41" s="55" t="s">
        <v>97</v>
      </c>
      <c r="B41" s="49" t="s">
        <v>106</v>
      </c>
      <c r="C41" s="55" t="s">
        <v>38</v>
      </c>
      <c r="D41" s="55">
        <v>104.6</v>
      </c>
      <c r="E41" s="55">
        <v>104.6</v>
      </c>
    </row>
    <row r="42" spans="1:5" ht="15.75">
      <c r="A42" s="55" t="s">
        <v>98</v>
      </c>
      <c r="B42" s="49" t="s">
        <v>105</v>
      </c>
      <c r="C42" s="55" t="s">
        <v>38</v>
      </c>
      <c r="D42" s="55">
        <v>105.4</v>
      </c>
      <c r="E42" s="55">
        <v>105.4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Layout" workbookViewId="0" topLeftCell="A1">
      <selection activeCell="E11" sqref="E11"/>
    </sheetView>
  </sheetViews>
  <sheetFormatPr defaultColWidth="9.140625" defaultRowHeight="12.75"/>
  <cols>
    <col min="1" max="1" width="5.8515625" style="44" customWidth="1"/>
    <col min="2" max="2" width="30.57421875" style="44" customWidth="1"/>
    <col min="3" max="3" width="11.28125" style="44" customWidth="1"/>
    <col min="4" max="4" width="17.7109375" style="44" customWidth="1"/>
    <col min="5" max="5" width="18.00390625" style="44" customWidth="1"/>
    <col min="6" max="16384" width="9.140625" style="44" customWidth="1"/>
  </cols>
  <sheetData>
    <row r="1" spans="4:5" ht="60" customHeight="1">
      <c r="D1" s="127" t="s">
        <v>228</v>
      </c>
      <c r="E1" s="128"/>
    </row>
    <row r="2" ht="15.75" customHeight="1"/>
    <row r="3" spans="1:7" ht="18" customHeight="1">
      <c r="A3" s="129" t="s">
        <v>229</v>
      </c>
      <c r="B3" s="129"/>
      <c r="C3" s="129"/>
      <c r="D3" s="129"/>
      <c r="E3" s="129"/>
      <c r="F3" s="130"/>
      <c r="G3" s="130"/>
    </row>
    <row r="4" spans="1:5" ht="39" customHeight="1">
      <c r="A4" s="131" t="str">
        <f>'7-вс'!A4:E4</f>
        <v>Эвенкийского муниципального района «Байкитэнерго»                                               (Эвенкийский район, с. Байкит, ИНН 8802000955)</v>
      </c>
      <c r="B4" s="131"/>
      <c r="C4" s="131"/>
      <c r="D4" s="131"/>
      <c r="E4" s="131"/>
    </row>
    <row r="6" spans="1:5" s="45" customFormat="1" ht="23.25" customHeight="1">
      <c r="A6" s="132" t="s">
        <v>16</v>
      </c>
      <c r="B6" s="132" t="s">
        <v>45</v>
      </c>
      <c r="C6" s="132" t="s">
        <v>22</v>
      </c>
      <c r="D6" s="124" t="s">
        <v>46</v>
      </c>
      <c r="E6" s="125"/>
    </row>
    <row r="7" spans="1:5" s="45" customFormat="1" ht="74.25" customHeight="1">
      <c r="A7" s="133"/>
      <c r="B7" s="133"/>
      <c r="C7" s="133"/>
      <c r="D7" s="46" t="s">
        <v>81</v>
      </c>
      <c r="E7" s="46" t="s">
        <v>78</v>
      </c>
    </row>
    <row r="8" spans="1:5" s="45" customFormat="1" ht="18.75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5" s="45" customFormat="1" ht="18.75">
      <c r="A9" s="46">
        <v>1</v>
      </c>
      <c r="B9" s="47" t="s">
        <v>100</v>
      </c>
      <c r="C9" s="46"/>
      <c r="D9" s="124"/>
      <c r="E9" s="125"/>
    </row>
    <row r="10" spans="1:5" s="45" customFormat="1" ht="55.5" customHeight="1">
      <c r="A10" s="46" t="s">
        <v>1</v>
      </c>
      <c r="B10" s="47" t="s">
        <v>47</v>
      </c>
      <c r="C10" s="46" t="s">
        <v>48</v>
      </c>
      <c r="D10" s="61">
        <v>87.63</v>
      </c>
      <c r="E10" s="61">
        <v>90.7</v>
      </c>
    </row>
    <row r="11" spans="1:5" ht="57" customHeight="1">
      <c r="A11" s="46" t="s">
        <v>2</v>
      </c>
      <c r="B11" s="47" t="s">
        <v>65</v>
      </c>
      <c r="C11" s="46" t="s">
        <v>48</v>
      </c>
      <c r="D11" s="61">
        <v>103.41</v>
      </c>
      <c r="E11" s="61">
        <v>107.02</v>
      </c>
    </row>
  </sheetData>
  <sheetProtection/>
  <mergeCells count="9">
    <mergeCell ref="D6:E6"/>
    <mergeCell ref="D9:E9"/>
    <mergeCell ref="D1:E1"/>
    <mergeCell ref="A3:E3"/>
    <mergeCell ref="F3:G3"/>
    <mergeCell ref="A4:E4"/>
    <mergeCell ref="A6:A7"/>
    <mergeCell ref="B6:B7"/>
    <mergeCell ref="C6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view="pageLayout" workbookViewId="0" topLeftCell="A1">
      <selection activeCell="E12" sqref="E12"/>
    </sheetView>
  </sheetViews>
  <sheetFormatPr defaultColWidth="39.8515625" defaultRowHeight="12.75"/>
  <cols>
    <col min="1" max="1" width="6.140625" style="73" customWidth="1"/>
    <col min="2" max="2" width="36.57421875" style="73" customWidth="1"/>
    <col min="3" max="3" width="14.00390625" style="73" customWidth="1"/>
    <col min="4" max="4" width="14.421875" style="73" customWidth="1"/>
    <col min="5" max="5" width="15.00390625" style="73" customWidth="1"/>
    <col min="6" max="16384" width="39.8515625" style="73" customWidth="1"/>
  </cols>
  <sheetData>
    <row r="2" spans="1:5" ht="61.5" customHeight="1">
      <c r="A2" s="71"/>
      <c r="B2" s="71"/>
      <c r="C2" s="101" t="s">
        <v>217</v>
      </c>
      <c r="D2" s="101"/>
      <c r="E2" s="101"/>
    </row>
    <row r="3" spans="1:5" ht="10.5" customHeight="1">
      <c r="A3" s="71"/>
      <c r="B3" s="71"/>
      <c r="C3" s="72"/>
      <c r="D3" s="72"/>
      <c r="E3" s="72"/>
    </row>
    <row r="4" spans="1:6" ht="20.25" customHeight="1">
      <c r="A4" s="102" t="s">
        <v>107</v>
      </c>
      <c r="B4" s="102"/>
      <c r="C4" s="102"/>
      <c r="D4" s="102"/>
      <c r="E4" s="102"/>
      <c r="F4" s="74" t="s">
        <v>108</v>
      </c>
    </row>
    <row r="5" spans="1:8" ht="38.25" customHeight="1">
      <c r="A5" s="103" t="str">
        <f>'1-вс'!A3:E3</f>
        <v>Эвенкийского муниципального района «Байкитэнерго»                                               (Эвенкийский район, с. Байкит, ИНН 8802000955)</v>
      </c>
      <c r="B5" s="103"/>
      <c r="C5" s="103"/>
      <c r="D5" s="103"/>
      <c r="E5" s="103"/>
      <c r="F5" s="75"/>
      <c r="G5" s="75"/>
      <c r="H5" s="75"/>
    </row>
    <row r="6" ht="9" customHeight="1">
      <c r="C6" s="76"/>
    </row>
    <row r="7" spans="1:5" ht="15.75" customHeight="1">
      <c r="A7" s="104" t="s">
        <v>16</v>
      </c>
      <c r="B7" s="104" t="s">
        <v>21</v>
      </c>
      <c r="C7" s="104" t="s">
        <v>22</v>
      </c>
      <c r="D7" s="104" t="s">
        <v>109</v>
      </c>
      <c r="E7" s="104"/>
    </row>
    <row r="8" spans="1:5" ht="15.75">
      <c r="A8" s="104"/>
      <c r="B8" s="104"/>
      <c r="C8" s="104"/>
      <c r="D8" s="104" t="s">
        <v>49</v>
      </c>
      <c r="E8" s="104" t="s">
        <v>13</v>
      </c>
    </row>
    <row r="9" spans="1:5" ht="15.75">
      <c r="A9" s="104"/>
      <c r="B9" s="104"/>
      <c r="C9" s="104"/>
      <c r="D9" s="104"/>
      <c r="E9" s="104"/>
    </row>
    <row r="10" spans="1:5" ht="15.75">
      <c r="A10" s="77">
        <v>1</v>
      </c>
      <c r="B10" s="77">
        <v>2</v>
      </c>
      <c r="C10" s="77">
        <v>3</v>
      </c>
      <c r="D10" s="77">
        <v>8</v>
      </c>
      <c r="E10" s="77">
        <v>9</v>
      </c>
    </row>
    <row r="11" spans="1:5" ht="15.75">
      <c r="A11" s="77">
        <v>1</v>
      </c>
      <c r="B11" s="78" t="s">
        <v>110</v>
      </c>
      <c r="C11" s="77" t="s">
        <v>23</v>
      </c>
      <c r="D11" s="79">
        <v>25.02</v>
      </c>
      <c r="E11" s="79">
        <v>25.02</v>
      </c>
    </row>
    <row r="12" spans="1:5" ht="15.75">
      <c r="A12" s="77" t="s">
        <v>1</v>
      </c>
      <c r="B12" s="78" t="s">
        <v>111</v>
      </c>
      <c r="C12" s="77" t="s">
        <v>23</v>
      </c>
      <c r="D12" s="79">
        <v>25.02</v>
      </c>
      <c r="E12" s="79">
        <v>25.02</v>
      </c>
    </row>
    <row r="13" spans="1:5" ht="15.75">
      <c r="A13" s="77" t="s">
        <v>2</v>
      </c>
      <c r="B13" s="78" t="s">
        <v>25</v>
      </c>
      <c r="C13" s="77" t="s">
        <v>23</v>
      </c>
      <c r="D13" s="80">
        <v>0</v>
      </c>
      <c r="E13" s="80">
        <v>0</v>
      </c>
    </row>
    <row r="14" spans="1:5" ht="15.75">
      <c r="A14" s="77" t="s">
        <v>112</v>
      </c>
      <c r="B14" s="78" t="s">
        <v>113</v>
      </c>
      <c r="C14" s="77" t="s">
        <v>23</v>
      </c>
      <c r="D14" s="80">
        <v>0</v>
      </c>
      <c r="E14" s="80">
        <v>0</v>
      </c>
    </row>
    <row r="15" spans="1:5" ht="15.75">
      <c r="A15" s="77" t="s">
        <v>114</v>
      </c>
      <c r="B15" s="78" t="s">
        <v>115</v>
      </c>
      <c r="C15" s="77" t="s">
        <v>23</v>
      </c>
      <c r="D15" s="80">
        <v>0</v>
      </c>
      <c r="E15" s="80">
        <v>0</v>
      </c>
    </row>
  </sheetData>
  <sheetProtection/>
  <mergeCells count="9"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D9" sqref="D9"/>
    </sheetView>
  </sheetViews>
  <sheetFormatPr defaultColWidth="9.140625" defaultRowHeight="12.75"/>
  <cols>
    <col min="1" max="1" width="8.28125" style="11" customWidth="1"/>
    <col min="2" max="2" width="31.421875" style="11" customWidth="1"/>
    <col min="3" max="3" width="14.421875" style="12" customWidth="1"/>
    <col min="4" max="4" width="12.00390625" style="12" customWidth="1"/>
    <col min="5" max="5" width="15.28125" style="11" customWidth="1"/>
    <col min="6" max="6" width="9.140625" style="11" customWidth="1"/>
    <col min="7" max="7" width="22.00390625" style="11" customWidth="1"/>
    <col min="8" max="16384" width="9.140625" style="11" customWidth="1"/>
  </cols>
  <sheetData>
    <row r="1" ht="15.75" hidden="1"/>
    <row r="2" spans="1:5" ht="59.25" customHeight="1">
      <c r="A2" s="52"/>
      <c r="B2" s="52"/>
      <c r="C2" s="105" t="s">
        <v>218</v>
      </c>
      <c r="D2" s="105"/>
      <c r="E2" s="105"/>
    </row>
    <row r="3" spans="1:4" ht="18.75">
      <c r="A3" s="13"/>
      <c r="B3" s="13"/>
      <c r="C3" s="14"/>
      <c r="D3" s="14"/>
    </row>
    <row r="4" spans="1:7" ht="41.25" customHeight="1">
      <c r="A4" s="106" t="s">
        <v>234</v>
      </c>
      <c r="B4" s="106"/>
      <c r="C4" s="106"/>
      <c r="D4" s="106"/>
      <c r="E4" s="106"/>
      <c r="G4" s="43"/>
    </row>
    <row r="5" spans="1:5" ht="39" customHeight="1">
      <c r="A5" s="107" t="str">
        <f>'1-вс'!A3:E3</f>
        <v>Эвенкийского муниципального района «Байкитэнерго»                                               (Эвенкийский район, с. Байкит, ИНН 8802000955)</v>
      </c>
      <c r="B5" s="107"/>
      <c r="C5" s="107"/>
      <c r="D5" s="107"/>
      <c r="E5" s="107"/>
    </row>
    <row r="6" ht="16.5" customHeight="1">
      <c r="E6" s="15" t="s">
        <v>15</v>
      </c>
    </row>
    <row r="7" spans="1:5" ht="17.25" customHeight="1">
      <c r="A7" s="108" t="s">
        <v>16</v>
      </c>
      <c r="B7" s="108" t="s">
        <v>0</v>
      </c>
      <c r="C7" s="108" t="s">
        <v>58</v>
      </c>
      <c r="D7" s="108"/>
      <c r="E7" s="108"/>
    </row>
    <row r="8" spans="1:5" ht="67.5" customHeight="1">
      <c r="A8" s="108"/>
      <c r="B8" s="108"/>
      <c r="C8" s="16" t="s">
        <v>49</v>
      </c>
      <c r="D8" s="16" t="s">
        <v>13</v>
      </c>
      <c r="E8" s="17" t="s">
        <v>14</v>
      </c>
    </row>
    <row r="9" spans="1:5" ht="15.75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.75">
      <c r="A10" s="19">
        <v>1</v>
      </c>
      <c r="B10" s="20" t="s">
        <v>3</v>
      </c>
      <c r="C10" s="68">
        <v>537.22</v>
      </c>
      <c r="D10" s="68">
        <f>C10</f>
        <v>537.22</v>
      </c>
      <c r="E10" s="68">
        <v>0</v>
      </c>
    </row>
    <row r="11" spans="1:5" ht="15.75">
      <c r="A11" s="22">
        <v>2</v>
      </c>
      <c r="B11" s="21" t="s">
        <v>4</v>
      </c>
      <c r="C11" s="67">
        <v>0</v>
      </c>
      <c r="D11" s="68">
        <f aca="true" t="shared" si="0" ref="D11:D17">C11</f>
        <v>0</v>
      </c>
      <c r="E11" s="68">
        <v>0</v>
      </c>
    </row>
    <row r="12" spans="1:5" ht="16.5" customHeight="1">
      <c r="A12" s="22">
        <v>3</v>
      </c>
      <c r="B12" s="21" t="s">
        <v>50</v>
      </c>
      <c r="C12" s="67">
        <v>70.62</v>
      </c>
      <c r="D12" s="68">
        <f t="shared" si="0"/>
        <v>70.62</v>
      </c>
      <c r="E12" s="68">
        <v>0</v>
      </c>
    </row>
    <row r="13" spans="1:5" ht="31.5">
      <c r="A13" s="22">
        <v>4</v>
      </c>
      <c r="B13" s="20" t="s">
        <v>5</v>
      </c>
      <c r="C13" s="67">
        <v>0</v>
      </c>
      <c r="D13" s="68">
        <f t="shared" si="0"/>
        <v>0</v>
      </c>
      <c r="E13" s="68">
        <v>0</v>
      </c>
    </row>
    <row r="14" spans="1:5" ht="47.25">
      <c r="A14" s="22">
        <v>5</v>
      </c>
      <c r="B14" s="20" t="s">
        <v>51</v>
      </c>
      <c r="C14" s="67">
        <v>5.5</v>
      </c>
      <c r="D14" s="68">
        <f t="shared" si="0"/>
        <v>5.5</v>
      </c>
      <c r="E14" s="68">
        <v>0</v>
      </c>
    </row>
    <row r="15" spans="1:5" ht="47.25">
      <c r="A15" s="22">
        <v>6</v>
      </c>
      <c r="B15" s="20" t="s">
        <v>59</v>
      </c>
      <c r="C15" s="67">
        <v>0</v>
      </c>
      <c r="D15" s="68">
        <f t="shared" si="0"/>
        <v>0</v>
      </c>
      <c r="E15" s="68">
        <v>0</v>
      </c>
    </row>
    <row r="16" spans="1:5" ht="31.5">
      <c r="A16" s="22">
        <v>7</v>
      </c>
      <c r="B16" s="20" t="s">
        <v>60</v>
      </c>
      <c r="C16" s="67">
        <v>4.31</v>
      </c>
      <c r="D16" s="68">
        <f t="shared" si="0"/>
        <v>4.31</v>
      </c>
      <c r="E16" s="68">
        <v>0</v>
      </c>
    </row>
    <row r="17" spans="1:5" ht="15.75">
      <c r="A17" s="48">
        <v>8</v>
      </c>
      <c r="B17" s="20" t="s">
        <v>52</v>
      </c>
      <c r="C17" s="67">
        <f>C10+C11+C12+C13+C14+C15+C16</f>
        <v>617.65</v>
      </c>
      <c r="D17" s="68">
        <f t="shared" si="0"/>
        <v>617.65</v>
      </c>
      <c r="E17" s="67">
        <v>0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8"/>
  <sheetViews>
    <sheetView view="pageLayout" workbookViewId="0" topLeftCell="A2">
      <selection activeCell="B55" sqref="B55"/>
    </sheetView>
  </sheetViews>
  <sheetFormatPr defaultColWidth="9.140625" defaultRowHeight="12.75"/>
  <cols>
    <col min="1" max="1" width="10.421875" style="11" customWidth="1"/>
    <col min="2" max="2" width="37.00390625" style="11" customWidth="1"/>
    <col min="3" max="3" width="14.421875" style="12" customWidth="1"/>
    <col min="4" max="4" width="12.00390625" style="12" customWidth="1"/>
    <col min="5" max="5" width="13.140625" style="11" customWidth="1"/>
    <col min="6" max="6" width="9.140625" style="11" customWidth="1"/>
    <col min="7" max="7" width="22.00390625" style="11" customWidth="1"/>
    <col min="8" max="16384" width="9.140625" style="11" customWidth="1"/>
  </cols>
  <sheetData>
    <row r="1" ht="15.75" hidden="1"/>
    <row r="2" spans="1:5" ht="72.75" customHeight="1">
      <c r="A2" s="89"/>
      <c r="B2" s="52"/>
      <c r="C2" s="101" t="s">
        <v>219</v>
      </c>
      <c r="D2" s="101"/>
      <c r="E2" s="101"/>
    </row>
    <row r="3" spans="1:4" ht="18.75">
      <c r="A3" s="13"/>
      <c r="B3" s="13"/>
      <c r="C3" s="14"/>
      <c r="D3" s="14"/>
    </row>
    <row r="4" spans="1:5" ht="18.75">
      <c r="A4" s="106" t="s">
        <v>213</v>
      </c>
      <c r="B4" s="106"/>
      <c r="C4" s="106"/>
      <c r="D4" s="106"/>
      <c r="E4" s="106"/>
    </row>
    <row r="5" spans="1:7" ht="42" customHeight="1">
      <c r="A5" s="109" t="str">
        <f>'2-вс'!A5:E5</f>
        <v>Эвенкийского муниципального района «Байкитэнерго»                                               (Эвенкийский район, с. Байкит, ИНН 8802000955)</v>
      </c>
      <c r="B5" s="110"/>
      <c r="C5" s="110"/>
      <c r="D5" s="110"/>
      <c r="E5" s="110"/>
      <c r="G5" s="74" t="s">
        <v>212</v>
      </c>
    </row>
    <row r="6" spans="1:4" ht="17.25" customHeight="1">
      <c r="A6" s="88"/>
      <c r="B6" s="88"/>
      <c r="C6" s="88"/>
      <c r="D6" s="88"/>
    </row>
    <row r="7" ht="16.5" customHeight="1">
      <c r="E7" s="15" t="s">
        <v>15</v>
      </c>
    </row>
    <row r="8" spans="1:5" ht="17.25" customHeight="1">
      <c r="A8" s="108" t="s">
        <v>16</v>
      </c>
      <c r="B8" s="108" t="s">
        <v>0</v>
      </c>
      <c r="C8" s="108" t="s">
        <v>58</v>
      </c>
      <c r="D8" s="108"/>
      <c r="E8" s="108"/>
    </row>
    <row r="9" spans="1:5" ht="67.5" customHeight="1">
      <c r="A9" s="108"/>
      <c r="B9" s="108"/>
      <c r="C9" s="16" t="s">
        <v>49</v>
      </c>
      <c r="D9" s="16" t="s">
        <v>13</v>
      </c>
      <c r="E9" s="17" t="s">
        <v>14</v>
      </c>
    </row>
    <row r="10" spans="1:5" ht="15.75">
      <c r="A10" s="17">
        <v>1</v>
      </c>
      <c r="B10" s="17">
        <v>2</v>
      </c>
      <c r="C10" s="18">
        <v>3</v>
      </c>
      <c r="D10" s="18">
        <v>4</v>
      </c>
      <c r="E10" s="18">
        <v>5</v>
      </c>
    </row>
    <row r="11" spans="1:5" ht="15.75">
      <c r="A11" s="19">
        <v>1</v>
      </c>
      <c r="B11" s="20" t="s">
        <v>3</v>
      </c>
      <c r="C11" s="68">
        <v>1939.72</v>
      </c>
      <c r="D11" s="68">
        <f>C11</f>
        <v>1939.72</v>
      </c>
      <c r="E11" s="68">
        <f aca="true" t="shared" si="0" ref="E11:E42">C11-D11</f>
        <v>0</v>
      </c>
    </row>
    <row r="12" spans="1:5" ht="31.5" customHeight="1" hidden="1">
      <c r="A12" s="19" t="s">
        <v>1</v>
      </c>
      <c r="B12" s="20" t="s">
        <v>211</v>
      </c>
      <c r="C12" s="67"/>
      <c r="D12" s="68">
        <f aca="true" t="shared" si="1" ref="D12:D75">C12</f>
        <v>0</v>
      </c>
      <c r="E12" s="68">
        <f t="shared" si="0"/>
        <v>0</v>
      </c>
    </row>
    <row r="13" spans="1:5" ht="31.5" customHeight="1" hidden="1">
      <c r="A13" s="19" t="s">
        <v>210</v>
      </c>
      <c r="B13" s="20" t="str">
        <f>'[2]реагенты'!G13</f>
        <v>Препарат овицидный "Пуролат-Бингси", тыс. руб./кг.</v>
      </c>
      <c r="C13" s="67"/>
      <c r="D13" s="68">
        <f t="shared" si="1"/>
        <v>0</v>
      </c>
      <c r="E13" s="68">
        <f t="shared" si="0"/>
        <v>0</v>
      </c>
    </row>
    <row r="14" spans="1:5" ht="31.5" customHeight="1" hidden="1">
      <c r="A14" s="19" t="s">
        <v>209</v>
      </c>
      <c r="B14" s="20" t="s">
        <v>208</v>
      </c>
      <c r="C14" s="67"/>
      <c r="D14" s="68">
        <f t="shared" si="1"/>
        <v>0</v>
      </c>
      <c r="E14" s="68">
        <f t="shared" si="0"/>
        <v>0</v>
      </c>
    </row>
    <row r="15" spans="1:5" ht="15.75" customHeight="1" hidden="1">
      <c r="A15" s="19" t="s">
        <v>207</v>
      </c>
      <c r="B15" s="20" t="str">
        <f>'[2]реагенты'!G14</f>
        <v>Сульфат алюминия, тыс. руб./кг.</v>
      </c>
      <c r="C15" s="67"/>
      <c r="D15" s="68">
        <f t="shared" si="1"/>
        <v>0</v>
      </c>
      <c r="E15" s="68">
        <f t="shared" si="0"/>
        <v>0</v>
      </c>
    </row>
    <row r="16" spans="1:5" ht="15.75" customHeight="1" hidden="1">
      <c r="A16" s="19" t="s">
        <v>206</v>
      </c>
      <c r="B16" s="20" t="s">
        <v>205</v>
      </c>
      <c r="C16" s="67"/>
      <c r="D16" s="68">
        <f t="shared" si="1"/>
        <v>0</v>
      </c>
      <c r="E16" s="68">
        <f t="shared" si="0"/>
        <v>0</v>
      </c>
    </row>
    <row r="17" spans="1:5" ht="31.5" customHeight="1" hidden="1">
      <c r="A17" s="19" t="s">
        <v>204</v>
      </c>
      <c r="B17" s="20" t="str">
        <f>'[2]реагенты'!G15</f>
        <v>Сода кальцинированная, тыс. руб./кг.</v>
      </c>
      <c r="C17" s="67"/>
      <c r="D17" s="68">
        <f t="shared" si="1"/>
        <v>0</v>
      </c>
      <c r="E17" s="68">
        <f t="shared" si="0"/>
        <v>0</v>
      </c>
    </row>
    <row r="18" spans="1:5" ht="15.75" customHeight="1" hidden="1">
      <c r="A18" s="19" t="s">
        <v>203</v>
      </c>
      <c r="B18" s="20" t="s">
        <v>202</v>
      </c>
      <c r="C18" s="67"/>
      <c r="D18" s="68">
        <f t="shared" si="1"/>
        <v>0</v>
      </c>
      <c r="E18" s="68">
        <f t="shared" si="0"/>
        <v>0</v>
      </c>
    </row>
    <row r="19" spans="1:5" ht="15.75" customHeight="1" hidden="1">
      <c r="A19" s="19" t="s">
        <v>201</v>
      </c>
      <c r="B19" s="20" t="str">
        <f>'[2]реагенты'!G16</f>
        <v>Полиакриламид, тыс. руб./кг.</v>
      </c>
      <c r="C19" s="67"/>
      <c r="D19" s="68">
        <f t="shared" si="1"/>
        <v>0</v>
      </c>
      <c r="E19" s="68">
        <f t="shared" si="0"/>
        <v>0</v>
      </c>
    </row>
    <row r="20" spans="1:5" ht="15.75" customHeight="1" hidden="1">
      <c r="A20" s="19" t="s">
        <v>200</v>
      </c>
      <c r="B20" s="20" t="s">
        <v>199</v>
      </c>
      <c r="C20" s="67"/>
      <c r="D20" s="68">
        <f t="shared" si="1"/>
        <v>0</v>
      </c>
      <c r="E20" s="68">
        <f t="shared" si="0"/>
        <v>0</v>
      </c>
    </row>
    <row r="21" spans="1:5" ht="15.75" customHeight="1" hidden="1">
      <c r="A21" s="19" t="s">
        <v>198</v>
      </c>
      <c r="B21" s="20" t="str">
        <f>'[2]реагенты'!G17</f>
        <v>Гипохлорид натрия, тыс. руб./кг.</v>
      </c>
      <c r="C21" s="67"/>
      <c r="D21" s="68">
        <f t="shared" si="1"/>
        <v>0</v>
      </c>
      <c r="E21" s="68">
        <f t="shared" si="0"/>
        <v>0</v>
      </c>
    </row>
    <row r="22" spans="1:5" ht="15.75" customHeight="1" hidden="1">
      <c r="A22" s="19" t="s">
        <v>197</v>
      </c>
      <c r="B22" s="20" t="s">
        <v>196</v>
      </c>
      <c r="C22" s="67"/>
      <c r="D22" s="68">
        <f t="shared" si="1"/>
        <v>0</v>
      </c>
      <c r="E22" s="68">
        <f t="shared" si="0"/>
        <v>0</v>
      </c>
    </row>
    <row r="23" spans="1:5" ht="31.5" customHeight="1" hidden="1">
      <c r="A23" s="19" t="s">
        <v>195</v>
      </c>
      <c r="B23" s="20" t="s">
        <v>194</v>
      </c>
      <c r="C23" s="67"/>
      <c r="D23" s="68">
        <f t="shared" si="1"/>
        <v>0</v>
      </c>
      <c r="E23" s="68">
        <f t="shared" si="0"/>
        <v>0</v>
      </c>
    </row>
    <row r="24" spans="1:5" ht="15.75" customHeight="1" hidden="1">
      <c r="A24" s="19" t="s">
        <v>193</v>
      </c>
      <c r="B24" s="20" t="s">
        <v>192</v>
      </c>
      <c r="C24" s="67"/>
      <c r="D24" s="68">
        <f t="shared" si="1"/>
        <v>0</v>
      </c>
      <c r="E24" s="68">
        <f t="shared" si="0"/>
        <v>0</v>
      </c>
    </row>
    <row r="25" spans="1:5" ht="31.5" customHeight="1" hidden="1">
      <c r="A25" s="19" t="s">
        <v>2</v>
      </c>
      <c r="B25" s="20" t="s">
        <v>191</v>
      </c>
      <c r="C25" s="67"/>
      <c r="D25" s="68">
        <f t="shared" si="1"/>
        <v>0</v>
      </c>
      <c r="E25" s="68">
        <f t="shared" si="0"/>
        <v>0</v>
      </c>
    </row>
    <row r="26" spans="1:5" ht="15.75" customHeight="1" hidden="1">
      <c r="A26" s="19" t="s">
        <v>190</v>
      </c>
      <c r="B26" s="20" t="s">
        <v>189</v>
      </c>
      <c r="C26" s="67"/>
      <c r="D26" s="68">
        <f t="shared" si="1"/>
        <v>0</v>
      </c>
      <c r="E26" s="68">
        <f t="shared" si="0"/>
        <v>0</v>
      </c>
    </row>
    <row r="27" spans="1:5" ht="15.75" customHeight="1" hidden="1">
      <c r="A27" s="19" t="s">
        <v>188</v>
      </c>
      <c r="B27" s="20" t="s">
        <v>187</v>
      </c>
      <c r="C27" s="67"/>
      <c r="D27" s="68">
        <f t="shared" si="1"/>
        <v>0</v>
      </c>
      <c r="E27" s="68">
        <f t="shared" si="0"/>
        <v>0</v>
      </c>
    </row>
    <row r="28" spans="1:5" ht="15.75" customHeight="1" hidden="1">
      <c r="A28" s="19" t="s">
        <v>186</v>
      </c>
      <c r="B28" s="21" t="s">
        <v>185</v>
      </c>
      <c r="C28" s="67"/>
      <c r="D28" s="68">
        <f t="shared" si="1"/>
        <v>0</v>
      </c>
      <c r="E28" s="68">
        <f t="shared" si="0"/>
        <v>0</v>
      </c>
    </row>
    <row r="29" spans="1:5" ht="15.75" customHeight="1" hidden="1">
      <c r="A29" s="19" t="s">
        <v>184</v>
      </c>
      <c r="B29" s="21" t="s">
        <v>183</v>
      </c>
      <c r="C29" s="67"/>
      <c r="D29" s="68">
        <f t="shared" si="1"/>
        <v>0</v>
      </c>
      <c r="E29" s="68">
        <f t="shared" si="0"/>
        <v>0</v>
      </c>
    </row>
    <row r="30" spans="1:5" ht="31.5" customHeight="1" hidden="1">
      <c r="A30" s="19" t="s">
        <v>182</v>
      </c>
      <c r="B30" s="20" t="s">
        <v>178</v>
      </c>
      <c r="C30" s="82"/>
      <c r="D30" s="68">
        <f t="shared" si="1"/>
        <v>0</v>
      </c>
      <c r="E30" s="68">
        <f t="shared" si="0"/>
        <v>0</v>
      </c>
    </row>
    <row r="31" spans="1:5" ht="47.25" customHeight="1" hidden="1">
      <c r="A31" s="19" t="s">
        <v>181</v>
      </c>
      <c r="B31" s="21" t="s">
        <v>180</v>
      </c>
      <c r="C31" s="82"/>
      <c r="D31" s="68">
        <f t="shared" si="1"/>
        <v>0</v>
      </c>
      <c r="E31" s="68">
        <f t="shared" si="0"/>
        <v>0</v>
      </c>
    </row>
    <row r="32" spans="1:5" ht="31.5" customHeight="1" hidden="1">
      <c r="A32" s="19" t="s">
        <v>179</v>
      </c>
      <c r="B32" s="20" t="s">
        <v>178</v>
      </c>
      <c r="C32" s="82"/>
      <c r="D32" s="68">
        <f t="shared" si="1"/>
        <v>0</v>
      </c>
      <c r="E32" s="68">
        <f t="shared" si="0"/>
        <v>0</v>
      </c>
    </row>
    <row r="33" spans="1:5" ht="47.25" customHeight="1" hidden="1">
      <c r="A33" s="19" t="s">
        <v>177</v>
      </c>
      <c r="B33" s="21" t="s">
        <v>176</v>
      </c>
      <c r="C33" s="82"/>
      <c r="D33" s="68">
        <f t="shared" si="1"/>
        <v>0</v>
      </c>
      <c r="E33" s="68">
        <f t="shared" si="0"/>
        <v>0</v>
      </c>
    </row>
    <row r="34" spans="1:5" ht="15.75" customHeight="1" hidden="1">
      <c r="A34" s="19" t="s">
        <v>175</v>
      </c>
      <c r="B34" s="21" t="s">
        <v>174</v>
      </c>
      <c r="C34" s="67"/>
      <c r="D34" s="68">
        <f t="shared" si="1"/>
        <v>0</v>
      </c>
      <c r="E34" s="68">
        <f t="shared" si="0"/>
        <v>0</v>
      </c>
    </row>
    <row r="35" spans="1:5" ht="47.25" customHeight="1" hidden="1">
      <c r="A35" s="19" t="s">
        <v>112</v>
      </c>
      <c r="B35" s="20" t="s">
        <v>173</v>
      </c>
      <c r="C35" s="67"/>
      <c r="D35" s="68">
        <f t="shared" si="1"/>
        <v>0</v>
      </c>
      <c r="E35" s="68">
        <f t="shared" si="0"/>
        <v>0</v>
      </c>
    </row>
    <row r="36" spans="1:5" ht="31.5" customHeight="1" hidden="1">
      <c r="A36" s="19" t="s">
        <v>114</v>
      </c>
      <c r="B36" s="20" t="s">
        <v>172</v>
      </c>
      <c r="C36" s="67"/>
      <c r="D36" s="68">
        <f t="shared" si="1"/>
        <v>0</v>
      </c>
      <c r="E36" s="68">
        <f t="shared" si="0"/>
        <v>0</v>
      </c>
    </row>
    <row r="37" spans="1:5" ht="15.75" customHeight="1" hidden="1">
      <c r="A37" s="87" t="s">
        <v>171</v>
      </c>
      <c r="B37" s="84" t="s">
        <v>140</v>
      </c>
      <c r="C37" s="83"/>
      <c r="D37" s="68">
        <f t="shared" si="1"/>
        <v>0</v>
      </c>
      <c r="E37" s="68">
        <f t="shared" si="0"/>
        <v>0</v>
      </c>
    </row>
    <row r="38" spans="1:5" ht="31.5" customHeight="1" hidden="1">
      <c r="A38" s="87" t="s">
        <v>170</v>
      </c>
      <c r="B38" s="84" t="s">
        <v>169</v>
      </c>
      <c r="C38" s="83"/>
      <c r="D38" s="68">
        <f t="shared" si="1"/>
        <v>0</v>
      </c>
      <c r="E38" s="68">
        <f t="shared" si="0"/>
        <v>0</v>
      </c>
    </row>
    <row r="39" spans="1:5" ht="31.5" customHeight="1" hidden="1">
      <c r="A39" s="87" t="s">
        <v>168</v>
      </c>
      <c r="B39" s="84" t="s">
        <v>167</v>
      </c>
      <c r="C39" s="83"/>
      <c r="D39" s="68">
        <f t="shared" si="1"/>
        <v>0</v>
      </c>
      <c r="E39" s="68">
        <f t="shared" si="0"/>
        <v>0</v>
      </c>
    </row>
    <row r="40" spans="1:5" ht="15.75" customHeight="1" hidden="1">
      <c r="A40" s="86" t="s">
        <v>166</v>
      </c>
      <c r="B40" s="84" t="s">
        <v>138</v>
      </c>
      <c r="C40" s="83"/>
      <c r="D40" s="68">
        <f t="shared" si="1"/>
        <v>0</v>
      </c>
      <c r="E40" s="68">
        <f t="shared" si="0"/>
        <v>0</v>
      </c>
    </row>
    <row r="41" spans="1:5" ht="31.5" customHeight="1" hidden="1">
      <c r="A41" s="86" t="s">
        <v>165</v>
      </c>
      <c r="B41" s="84" t="s">
        <v>120</v>
      </c>
      <c r="C41" s="83"/>
      <c r="D41" s="68">
        <f t="shared" si="1"/>
        <v>0</v>
      </c>
      <c r="E41" s="68">
        <f t="shared" si="0"/>
        <v>0</v>
      </c>
    </row>
    <row r="42" spans="1:5" ht="47.25" customHeight="1" hidden="1">
      <c r="A42" s="19" t="s">
        <v>164</v>
      </c>
      <c r="B42" s="20" t="s">
        <v>163</v>
      </c>
      <c r="C42" s="67"/>
      <c r="D42" s="68">
        <f t="shared" si="1"/>
        <v>0</v>
      </c>
      <c r="E42" s="68">
        <f t="shared" si="0"/>
        <v>0</v>
      </c>
    </row>
    <row r="43" spans="1:5" ht="15.75" customHeight="1" hidden="1">
      <c r="A43" s="19" t="s">
        <v>162</v>
      </c>
      <c r="B43" s="20" t="s">
        <v>161</v>
      </c>
      <c r="C43" s="83"/>
      <c r="D43" s="68">
        <f t="shared" si="1"/>
        <v>0</v>
      </c>
      <c r="E43" s="68">
        <f aca="true" t="shared" si="2" ref="E43:E74">C43-D43</f>
        <v>0</v>
      </c>
    </row>
    <row r="44" spans="1:5" ht="31.5" customHeight="1" hidden="1">
      <c r="A44" s="19" t="s">
        <v>160</v>
      </c>
      <c r="B44" s="20" t="s">
        <v>159</v>
      </c>
      <c r="C44" s="82"/>
      <c r="D44" s="68">
        <f t="shared" si="1"/>
        <v>0</v>
      </c>
      <c r="E44" s="68">
        <f t="shared" si="2"/>
        <v>0</v>
      </c>
    </row>
    <row r="45" spans="1:5" ht="15.75" customHeight="1" hidden="1">
      <c r="A45" s="19" t="s">
        <v>158</v>
      </c>
      <c r="B45" s="20" t="s">
        <v>116</v>
      </c>
      <c r="C45" s="82"/>
      <c r="D45" s="68">
        <f t="shared" si="1"/>
        <v>0</v>
      </c>
      <c r="E45" s="68">
        <f t="shared" si="2"/>
        <v>0</v>
      </c>
    </row>
    <row r="46" spans="1:5" ht="15.75">
      <c r="A46" s="22">
        <v>2</v>
      </c>
      <c r="B46" s="21" t="s">
        <v>4</v>
      </c>
      <c r="C46" s="67">
        <v>66.52</v>
      </c>
      <c r="D46" s="68">
        <f t="shared" si="1"/>
        <v>66.52</v>
      </c>
      <c r="E46" s="68">
        <f t="shared" si="2"/>
        <v>0</v>
      </c>
    </row>
    <row r="47" spans="1:5" ht="15.75" customHeight="1" hidden="1">
      <c r="A47" s="22" t="s">
        <v>157</v>
      </c>
      <c r="B47" s="21" t="s">
        <v>156</v>
      </c>
      <c r="C47" s="67"/>
      <c r="D47" s="68">
        <f t="shared" si="1"/>
        <v>0</v>
      </c>
      <c r="E47" s="68">
        <f t="shared" si="2"/>
        <v>0</v>
      </c>
    </row>
    <row r="48" spans="1:5" ht="31.5" customHeight="1" hidden="1">
      <c r="A48" s="19" t="s">
        <v>155</v>
      </c>
      <c r="B48" s="20" t="s">
        <v>154</v>
      </c>
      <c r="C48" s="67"/>
      <c r="D48" s="68">
        <f t="shared" si="1"/>
        <v>0</v>
      </c>
      <c r="E48" s="68">
        <f t="shared" si="2"/>
        <v>0</v>
      </c>
    </row>
    <row r="49" spans="1:5" ht="15.75" customHeight="1" hidden="1">
      <c r="A49" s="85" t="s">
        <v>153</v>
      </c>
      <c r="B49" s="84" t="s">
        <v>140</v>
      </c>
      <c r="C49" s="83"/>
      <c r="D49" s="68">
        <f t="shared" si="1"/>
        <v>0</v>
      </c>
      <c r="E49" s="68">
        <f t="shared" si="2"/>
        <v>0</v>
      </c>
    </row>
    <row r="50" spans="1:5" ht="15.75" customHeight="1" hidden="1">
      <c r="A50" s="85" t="s">
        <v>152</v>
      </c>
      <c r="B50" s="84" t="s">
        <v>138</v>
      </c>
      <c r="C50" s="83"/>
      <c r="D50" s="68">
        <f t="shared" si="1"/>
        <v>0</v>
      </c>
      <c r="E50" s="68">
        <f t="shared" si="2"/>
        <v>0</v>
      </c>
    </row>
    <row r="51" spans="1:5" ht="31.5" customHeight="1" hidden="1">
      <c r="A51" s="85" t="s">
        <v>151</v>
      </c>
      <c r="B51" s="84" t="s">
        <v>120</v>
      </c>
      <c r="C51" s="83"/>
      <c r="D51" s="68">
        <f t="shared" si="1"/>
        <v>0</v>
      </c>
      <c r="E51" s="68">
        <f t="shared" si="2"/>
        <v>0</v>
      </c>
    </row>
    <row r="52" spans="1:5" ht="31.5" customHeight="1" hidden="1">
      <c r="A52" s="22" t="s">
        <v>150</v>
      </c>
      <c r="B52" s="20" t="s">
        <v>149</v>
      </c>
      <c r="C52" s="67"/>
      <c r="D52" s="68">
        <f t="shared" si="1"/>
        <v>0</v>
      </c>
      <c r="E52" s="68">
        <f t="shared" si="2"/>
        <v>0</v>
      </c>
    </row>
    <row r="53" spans="1:5" ht="15.75" customHeight="1" hidden="1">
      <c r="A53" s="22" t="s">
        <v>148</v>
      </c>
      <c r="B53" s="21" t="s">
        <v>147</v>
      </c>
      <c r="C53" s="67"/>
      <c r="D53" s="68">
        <f t="shared" si="1"/>
        <v>0</v>
      </c>
      <c r="E53" s="68">
        <f t="shared" si="2"/>
        <v>0</v>
      </c>
    </row>
    <row r="54" spans="1:5" ht="15.75" customHeight="1" hidden="1">
      <c r="A54" s="22" t="s">
        <v>146</v>
      </c>
      <c r="B54" s="21" t="s">
        <v>116</v>
      </c>
      <c r="C54" s="67"/>
      <c r="D54" s="68">
        <f t="shared" si="1"/>
        <v>0</v>
      </c>
      <c r="E54" s="68">
        <f t="shared" si="2"/>
        <v>0</v>
      </c>
    </row>
    <row r="55" spans="1:5" ht="15.75">
      <c r="A55" s="22">
        <v>3</v>
      </c>
      <c r="B55" s="21" t="s">
        <v>50</v>
      </c>
      <c r="C55" s="67">
        <v>193.5</v>
      </c>
      <c r="D55" s="68">
        <f t="shared" si="1"/>
        <v>193.5</v>
      </c>
      <c r="E55" s="68">
        <f t="shared" si="2"/>
        <v>0</v>
      </c>
    </row>
    <row r="56" spans="1:5" ht="15.75" customHeight="1" hidden="1">
      <c r="A56" s="22" t="s">
        <v>145</v>
      </c>
      <c r="B56" s="21" t="s">
        <v>144</v>
      </c>
      <c r="C56" s="67"/>
      <c r="D56" s="68">
        <f t="shared" si="1"/>
        <v>0</v>
      </c>
      <c r="E56" s="68">
        <f t="shared" si="2"/>
        <v>0</v>
      </c>
    </row>
    <row r="57" spans="1:5" ht="31.5" customHeight="1" hidden="1">
      <c r="A57" s="22" t="s">
        <v>143</v>
      </c>
      <c r="B57" s="21" t="s">
        <v>142</v>
      </c>
      <c r="C57" s="67"/>
      <c r="D57" s="68">
        <f t="shared" si="1"/>
        <v>0</v>
      </c>
      <c r="E57" s="68">
        <f t="shared" si="2"/>
        <v>0</v>
      </c>
    </row>
    <row r="58" spans="1:5" ht="15.75" customHeight="1" hidden="1">
      <c r="A58" s="85" t="s">
        <v>141</v>
      </c>
      <c r="B58" s="84" t="s">
        <v>140</v>
      </c>
      <c r="C58" s="83"/>
      <c r="D58" s="68">
        <f t="shared" si="1"/>
        <v>0</v>
      </c>
      <c r="E58" s="68">
        <f t="shared" si="2"/>
        <v>0</v>
      </c>
    </row>
    <row r="59" spans="1:5" ht="15.75" customHeight="1" hidden="1">
      <c r="A59" s="85" t="s">
        <v>139</v>
      </c>
      <c r="B59" s="84" t="s">
        <v>138</v>
      </c>
      <c r="C59" s="83"/>
      <c r="D59" s="68">
        <f t="shared" si="1"/>
        <v>0</v>
      </c>
      <c r="E59" s="68">
        <f t="shared" si="2"/>
        <v>0</v>
      </c>
    </row>
    <row r="60" spans="1:5" ht="31.5" customHeight="1" hidden="1">
      <c r="A60" s="85" t="s">
        <v>137</v>
      </c>
      <c r="B60" s="84" t="s">
        <v>120</v>
      </c>
      <c r="C60" s="83"/>
      <c r="D60" s="68">
        <f t="shared" si="1"/>
        <v>0</v>
      </c>
      <c r="E60" s="68">
        <f t="shared" si="2"/>
        <v>0</v>
      </c>
    </row>
    <row r="61" spans="1:5" ht="31.5" customHeight="1" hidden="1">
      <c r="A61" s="22" t="s">
        <v>136</v>
      </c>
      <c r="B61" s="20" t="s">
        <v>135</v>
      </c>
      <c r="C61" s="67"/>
      <c r="D61" s="68">
        <f t="shared" si="1"/>
        <v>0</v>
      </c>
      <c r="E61" s="68">
        <f t="shared" si="2"/>
        <v>0</v>
      </c>
    </row>
    <row r="62" spans="1:5" ht="15.75" customHeight="1" hidden="1">
      <c r="A62" s="22" t="s">
        <v>134</v>
      </c>
      <c r="B62" s="21" t="s">
        <v>116</v>
      </c>
      <c r="C62" s="67"/>
      <c r="D62" s="68">
        <f t="shared" si="1"/>
        <v>0</v>
      </c>
      <c r="E62" s="68">
        <f t="shared" si="2"/>
        <v>0</v>
      </c>
    </row>
    <row r="63" spans="1:5" ht="15.75" customHeight="1" hidden="1">
      <c r="A63" s="22" t="s">
        <v>133</v>
      </c>
      <c r="B63" s="21" t="s">
        <v>132</v>
      </c>
      <c r="C63" s="67"/>
      <c r="D63" s="68">
        <f t="shared" si="1"/>
        <v>0</v>
      </c>
      <c r="E63" s="68">
        <f t="shared" si="2"/>
        <v>0</v>
      </c>
    </row>
    <row r="64" spans="1:5" ht="47.25" customHeight="1" hidden="1">
      <c r="A64" s="22" t="s">
        <v>131</v>
      </c>
      <c r="B64" s="21" t="s">
        <v>130</v>
      </c>
      <c r="C64" s="67"/>
      <c r="D64" s="68">
        <f t="shared" si="1"/>
        <v>0</v>
      </c>
      <c r="E64" s="68">
        <f t="shared" si="2"/>
        <v>0</v>
      </c>
    </row>
    <row r="65" spans="1:5" ht="31.5" customHeight="1" hidden="1">
      <c r="A65" s="85" t="s">
        <v>129</v>
      </c>
      <c r="B65" s="84" t="s">
        <v>122</v>
      </c>
      <c r="C65" s="83"/>
      <c r="D65" s="68">
        <f t="shared" si="1"/>
        <v>0</v>
      </c>
      <c r="E65" s="68">
        <f t="shared" si="2"/>
        <v>0</v>
      </c>
    </row>
    <row r="66" spans="1:5" ht="31.5" customHeight="1" hidden="1">
      <c r="A66" s="85" t="s">
        <v>128</v>
      </c>
      <c r="B66" s="84" t="s">
        <v>120</v>
      </c>
      <c r="C66" s="83"/>
      <c r="D66" s="68">
        <f t="shared" si="1"/>
        <v>0</v>
      </c>
      <c r="E66" s="68">
        <f t="shared" si="2"/>
        <v>0</v>
      </c>
    </row>
    <row r="67" spans="1:5" ht="47.25" customHeight="1" hidden="1">
      <c r="A67" s="22" t="s">
        <v>127</v>
      </c>
      <c r="B67" s="20" t="s">
        <v>126</v>
      </c>
      <c r="C67" s="67"/>
      <c r="D67" s="68">
        <f t="shared" si="1"/>
        <v>0</v>
      </c>
      <c r="E67" s="68">
        <f t="shared" si="2"/>
        <v>0</v>
      </c>
    </row>
    <row r="68" spans="1:5" ht="31.5" customHeight="1" hidden="1">
      <c r="A68" s="22" t="s">
        <v>125</v>
      </c>
      <c r="B68" s="21" t="s">
        <v>124</v>
      </c>
      <c r="C68" s="67"/>
      <c r="D68" s="68">
        <f t="shared" si="1"/>
        <v>0</v>
      </c>
      <c r="E68" s="68">
        <f t="shared" si="2"/>
        <v>0</v>
      </c>
    </row>
    <row r="69" spans="1:5" ht="31.5" customHeight="1" hidden="1">
      <c r="A69" s="85" t="s">
        <v>123</v>
      </c>
      <c r="B69" s="84" t="s">
        <v>122</v>
      </c>
      <c r="C69" s="83"/>
      <c r="D69" s="68">
        <f t="shared" si="1"/>
        <v>0</v>
      </c>
      <c r="E69" s="68">
        <f t="shared" si="2"/>
        <v>0</v>
      </c>
    </row>
    <row r="70" spans="1:5" ht="31.5" customHeight="1" hidden="1">
      <c r="A70" s="85" t="s">
        <v>121</v>
      </c>
      <c r="B70" s="84" t="s">
        <v>120</v>
      </c>
      <c r="C70" s="83"/>
      <c r="D70" s="68">
        <f t="shared" si="1"/>
        <v>0</v>
      </c>
      <c r="E70" s="68">
        <f t="shared" si="2"/>
        <v>0</v>
      </c>
    </row>
    <row r="71" spans="1:5" ht="31.5" customHeight="1" hidden="1">
      <c r="A71" s="22" t="s">
        <v>119</v>
      </c>
      <c r="B71" s="20" t="s">
        <v>118</v>
      </c>
      <c r="C71" s="67"/>
      <c r="D71" s="68">
        <f t="shared" si="1"/>
        <v>0</v>
      </c>
      <c r="E71" s="68">
        <f t="shared" si="2"/>
        <v>0</v>
      </c>
    </row>
    <row r="72" spans="1:5" ht="15.75" customHeight="1" hidden="1">
      <c r="A72" s="22" t="s">
        <v>117</v>
      </c>
      <c r="B72" s="21" t="s">
        <v>116</v>
      </c>
      <c r="C72" s="67"/>
      <c r="D72" s="68">
        <f t="shared" si="1"/>
        <v>0</v>
      </c>
      <c r="E72" s="68">
        <f t="shared" si="2"/>
        <v>0</v>
      </c>
    </row>
    <row r="73" spans="1:5" ht="31.5">
      <c r="A73" s="22">
        <v>4</v>
      </c>
      <c r="B73" s="20" t="s">
        <v>5</v>
      </c>
      <c r="C73" s="67">
        <v>0</v>
      </c>
      <c r="D73" s="68">
        <f t="shared" si="1"/>
        <v>0</v>
      </c>
      <c r="E73" s="68">
        <f t="shared" si="2"/>
        <v>0</v>
      </c>
    </row>
    <row r="74" spans="1:5" ht="31.5">
      <c r="A74" s="22">
        <v>5</v>
      </c>
      <c r="B74" s="20" t="s">
        <v>51</v>
      </c>
      <c r="C74" s="67">
        <v>0</v>
      </c>
      <c r="D74" s="68">
        <f t="shared" si="1"/>
        <v>0</v>
      </c>
      <c r="E74" s="68">
        <f t="shared" si="2"/>
        <v>0</v>
      </c>
    </row>
    <row r="75" spans="1:5" ht="47.25">
      <c r="A75" s="22">
        <v>6</v>
      </c>
      <c r="B75" s="20" t="s">
        <v>59</v>
      </c>
      <c r="C75" s="67">
        <v>0</v>
      </c>
      <c r="D75" s="68">
        <f t="shared" si="1"/>
        <v>0</v>
      </c>
      <c r="E75" s="68">
        <f>C75-D75</f>
        <v>0</v>
      </c>
    </row>
    <row r="76" spans="1:5" ht="31.5">
      <c r="A76" s="22">
        <v>7</v>
      </c>
      <c r="B76" s="20" t="s">
        <v>60</v>
      </c>
      <c r="C76" s="67">
        <v>30.82</v>
      </c>
      <c r="D76" s="68">
        <f>C76</f>
        <v>30.82</v>
      </c>
      <c r="E76" s="68">
        <f>C76-D76</f>
        <v>0</v>
      </c>
    </row>
    <row r="77" spans="1:5" ht="15.75">
      <c r="A77" s="48">
        <v>8</v>
      </c>
      <c r="B77" s="20" t="s">
        <v>52</v>
      </c>
      <c r="C77" s="67">
        <f>C11+C46+C55+C76</f>
        <v>2230.56</v>
      </c>
      <c r="D77" s="67">
        <f>D11+D46+D55+D76</f>
        <v>2230.56</v>
      </c>
      <c r="E77" s="68">
        <f>C77-D77</f>
        <v>0</v>
      </c>
    </row>
    <row r="78" ht="15.75">
      <c r="E78" s="81"/>
    </row>
  </sheetData>
  <sheetProtection/>
  <mergeCells count="6">
    <mergeCell ref="C2:E2"/>
    <mergeCell ref="A8:A9"/>
    <mergeCell ref="B8:B9"/>
    <mergeCell ref="C8:E8"/>
    <mergeCell ref="A5:E5"/>
    <mergeCell ref="A4:E4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4">
      <selection activeCell="A4" sqref="A4:E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7.75" customHeight="1">
      <c r="A1" s="53"/>
      <c r="B1" s="53"/>
      <c r="C1" s="111" t="s">
        <v>220</v>
      </c>
      <c r="D1" s="111"/>
      <c r="E1" s="111"/>
    </row>
    <row r="2" spans="1:5" ht="18.75">
      <c r="A2" s="3"/>
      <c r="B2" s="3"/>
      <c r="C2" s="3"/>
      <c r="D2" s="3"/>
      <c r="E2" s="4"/>
    </row>
    <row r="3" spans="1:5" ht="38.25" customHeight="1">
      <c r="A3" s="112" t="s">
        <v>232</v>
      </c>
      <c r="B3" s="112"/>
      <c r="C3" s="112"/>
      <c r="D3" s="112"/>
      <c r="E3" s="112"/>
    </row>
    <row r="4" spans="1:8" ht="42.75" customHeight="1">
      <c r="A4" s="95" t="str">
        <f>'2-пв'!A5:E5</f>
        <v>Эвенкийского муниципального района «Байкитэнерго»                                               (Эвенкийский район, с. Байкит, ИНН 8802000955)</v>
      </c>
      <c r="B4" s="95"/>
      <c r="C4" s="95"/>
      <c r="D4" s="95"/>
      <c r="E4" s="95"/>
      <c r="F4" s="43"/>
      <c r="G4" s="7"/>
      <c r="H4" s="7"/>
    </row>
    <row r="5" spans="1:8" ht="18.75">
      <c r="A5" s="8"/>
      <c r="B5" s="8"/>
      <c r="C5" s="8"/>
      <c r="D5" s="8"/>
      <c r="E5" s="8"/>
      <c r="F5" s="7"/>
      <c r="G5" s="7"/>
      <c r="H5" s="7"/>
    </row>
    <row r="6" spans="1:5" ht="27.75" customHeight="1">
      <c r="A6" s="113" t="s">
        <v>16</v>
      </c>
      <c r="B6" s="113" t="s">
        <v>17</v>
      </c>
      <c r="C6" s="99" t="s">
        <v>58</v>
      </c>
      <c r="D6" s="115"/>
      <c r="E6" s="113" t="s">
        <v>14</v>
      </c>
    </row>
    <row r="7" spans="1:5" ht="36.75" customHeight="1">
      <c r="A7" s="114"/>
      <c r="B7" s="114"/>
      <c r="C7" s="5" t="s">
        <v>18</v>
      </c>
      <c r="D7" s="5" t="s">
        <v>13</v>
      </c>
      <c r="E7" s="114"/>
    </row>
    <row r="8" spans="1:5" ht="15.75">
      <c r="A8" s="55">
        <v>1</v>
      </c>
      <c r="B8" s="55">
        <v>2</v>
      </c>
      <c r="C8" s="55">
        <v>3</v>
      </c>
      <c r="D8" s="55">
        <v>4</v>
      </c>
      <c r="E8" s="55">
        <v>5</v>
      </c>
    </row>
    <row r="9" spans="1:5" ht="95.25" customHeight="1">
      <c r="A9" s="55">
        <v>1</v>
      </c>
      <c r="B9" s="1" t="s">
        <v>19</v>
      </c>
      <c r="C9" s="56">
        <v>0</v>
      </c>
      <c r="D9" s="56">
        <v>0</v>
      </c>
      <c r="E9" s="56">
        <v>0</v>
      </c>
    </row>
    <row r="10" spans="1:5" ht="20.25" customHeight="1">
      <c r="A10" s="55">
        <v>2</v>
      </c>
      <c r="B10" s="64" t="s">
        <v>10</v>
      </c>
      <c r="C10" s="2">
        <v>0</v>
      </c>
      <c r="D10" s="56">
        <v>0</v>
      </c>
      <c r="E10" s="56">
        <v>0</v>
      </c>
    </row>
    <row r="11" spans="1:5" ht="18.75" customHeight="1">
      <c r="A11" s="55">
        <v>3</v>
      </c>
      <c r="B11" s="64" t="s">
        <v>11</v>
      </c>
      <c r="C11" s="2">
        <v>0</v>
      </c>
      <c r="D11" s="56">
        <v>0</v>
      </c>
      <c r="E11" s="56">
        <v>0</v>
      </c>
    </row>
    <row r="12" spans="1:5" ht="22.5" customHeight="1">
      <c r="A12" s="55">
        <v>4</v>
      </c>
      <c r="B12" s="50" t="s">
        <v>12</v>
      </c>
      <c r="C12" s="56">
        <v>0</v>
      </c>
      <c r="D12" s="56">
        <v>0</v>
      </c>
      <c r="E12" s="56">
        <v>0</v>
      </c>
    </row>
    <row r="13" spans="1:5" ht="19.5" customHeight="1">
      <c r="A13" s="55">
        <v>5</v>
      </c>
      <c r="B13" s="50" t="s">
        <v>20</v>
      </c>
      <c r="C13" s="56">
        <v>0</v>
      </c>
      <c r="D13" s="56">
        <v>0</v>
      </c>
      <c r="E13" s="56">
        <v>0</v>
      </c>
    </row>
    <row r="14" spans="1:5" ht="19.5" customHeight="1">
      <c r="A14" s="55">
        <v>6</v>
      </c>
      <c r="B14" s="50" t="s">
        <v>61</v>
      </c>
      <c r="C14" s="56">
        <v>0</v>
      </c>
      <c r="D14" s="56">
        <v>0</v>
      </c>
      <c r="E14" s="56">
        <v>0</v>
      </c>
    </row>
    <row r="15" spans="1:5" ht="15.75">
      <c r="A15" s="55">
        <v>7</v>
      </c>
      <c r="B15" s="1" t="s">
        <v>9</v>
      </c>
      <c r="C15" s="56">
        <v>0</v>
      </c>
      <c r="D15" s="56">
        <v>0</v>
      </c>
      <c r="E15" s="56"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A4" sqref="A4:E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53"/>
      <c r="B1" s="53"/>
      <c r="C1" s="111" t="s">
        <v>221</v>
      </c>
      <c r="D1" s="111"/>
      <c r="E1" s="111"/>
    </row>
    <row r="2" spans="1:5" ht="18.75">
      <c r="A2" s="3"/>
      <c r="B2" s="3"/>
      <c r="C2" s="3"/>
      <c r="D2" s="3"/>
      <c r="E2" s="4"/>
    </row>
    <row r="3" spans="1:5" ht="39" customHeight="1">
      <c r="A3" s="112" t="s">
        <v>231</v>
      </c>
      <c r="B3" s="112"/>
      <c r="C3" s="112"/>
      <c r="D3" s="112"/>
      <c r="E3" s="112"/>
    </row>
    <row r="4" spans="1:8" ht="38.25" customHeight="1">
      <c r="A4" s="95" t="str">
        <f>'1-вс'!A3:E3</f>
        <v>Эвенкийского муниципального района «Байкитэнерго»                                               (Эвенкийский район, с. Байкит, ИНН 8802000955)</v>
      </c>
      <c r="B4" s="95"/>
      <c r="C4" s="95"/>
      <c r="D4" s="95"/>
      <c r="E4" s="95"/>
      <c r="F4" s="43"/>
      <c r="G4" s="7"/>
      <c r="H4" s="7"/>
    </row>
    <row r="5" spans="1:8" ht="18.75">
      <c r="A5" s="8"/>
      <c r="B5" s="8"/>
      <c r="C5" s="8"/>
      <c r="D5" s="8"/>
      <c r="E5" s="8"/>
      <c r="F5" s="7"/>
      <c r="G5" s="7"/>
      <c r="H5" s="7"/>
    </row>
    <row r="6" spans="1:5" ht="27.75" customHeight="1">
      <c r="A6" s="113" t="s">
        <v>16</v>
      </c>
      <c r="B6" s="113" t="s">
        <v>17</v>
      </c>
      <c r="C6" s="99" t="s">
        <v>58</v>
      </c>
      <c r="D6" s="115"/>
      <c r="E6" s="113" t="s">
        <v>14</v>
      </c>
    </row>
    <row r="7" spans="1:5" ht="36.75" customHeight="1">
      <c r="A7" s="114"/>
      <c r="B7" s="114"/>
      <c r="C7" s="5" t="s">
        <v>18</v>
      </c>
      <c r="D7" s="5" t="s">
        <v>13</v>
      </c>
      <c r="E7" s="114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9.75" customHeight="1">
      <c r="A9" s="55">
        <v>1</v>
      </c>
      <c r="B9" s="1" t="s">
        <v>19</v>
      </c>
      <c r="C9" s="56">
        <v>0</v>
      </c>
      <c r="D9" s="56">
        <v>0</v>
      </c>
      <c r="E9" s="56">
        <f aca="true" t="shared" si="0" ref="E9:E14">+C9-D9</f>
        <v>0</v>
      </c>
    </row>
    <row r="10" spans="1:5" ht="20.25" customHeight="1">
      <c r="A10" s="55">
        <v>2</v>
      </c>
      <c r="B10" s="64" t="s">
        <v>10</v>
      </c>
      <c r="C10" s="2">
        <v>0</v>
      </c>
      <c r="D10" s="2">
        <v>0</v>
      </c>
      <c r="E10" s="56">
        <f t="shared" si="0"/>
        <v>0</v>
      </c>
    </row>
    <row r="11" spans="1:5" ht="18.75" customHeight="1">
      <c r="A11" s="55">
        <v>3</v>
      </c>
      <c r="B11" s="64" t="s">
        <v>11</v>
      </c>
      <c r="C11" s="2">
        <v>0</v>
      </c>
      <c r="D11" s="2">
        <v>0</v>
      </c>
      <c r="E11" s="56">
        <f t="shared" si="0"/>
        <v>0</v>
      </c>
    </row>
    <row r="12" spans="1:5" ht="22.5" customHeight="1">
      <c r="A12" s="55">
        <v>4</v>
      </c>
      <c r="B12" s="50" t="s">
        <v>12</v>
      </c>
      <c r="C12" s="56">
        <v>0</v>
      </c>
      <c r="D12" s="56">
        <v>0</v>
      </c>
      <c r="E12" s="56">
        <f t="shared" si="0"/>
        <v>0</v>
      </c>
    </row>
    <row r="13" spans="1:5" ht="20.25" customHeight="1">
      <c r="A13" s="55">
        <v>5</v>
      </c>
      <c r="B13" s="50" t="s">
        <v>20</v>
      </c>
      <c r="C13" s="56">
        <v>0</v>
      </c>
      <c r="D13" s="56">
        <v>0</v>
      </c>
      <c r="E13" s="56">
        <f t="shared" si="0"/>
        <v>0</v>
      </c>
    </row>
    <row r="14" spans="1:5" ht="21.75" customHeight="1">
      <c r="A14" s="55">
        <v>6</v>
      </c>
      <c r="B14" s="50" t="s">
        <v>61</v>
      </c>
      <c r="C14" s="56">
        <v>0</v>
      </c>
      <c r="D14" s="56">
        <v>0</v>
      </c>
      <c r="E14" s="56">
        <f t="shared" si="0"/>
        <v>0</v>
      </c>
    </row>
    <row r="15" spans="1:5" ht="15.75">
      <c r="A15" s="55">
        <v>7</v>
      </c>
      <c r="B15" s="1" t="s">
        <v>9</v>
      </c>
      <c r="C15" s="56">
        <v>0</v>
      </c>
      <c r="D15" s="56">
        <v>0</v>
      </c>
      <c r="E15" s="56">
        <f>SUM(E9:E14)</f>
        <v>0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view="pageLayout" workbookViewId="0" topLeftCell="A1">
      <selection activeCell="A3" sqref="A3:E3"/>
    </sheetView>
  </sheetViews>
  <sheetFormatPr defaultColWidth="9.140625" defaultRowHeight="12.75" outlineLevelCol="1"/>
  <cols>
    <col min="1" max="1" width="7.421875" style="31" customWidth="1"/>
    <col min="2" max="2" width="35.421875" style="31" customWidth="1"/>
    <col min="3" max="3" width="13.28125" style="31" customWidth="1"/>
    <col min="4" max="4" width="14.140625" style="31" customWidth="1" outlineLevel="1"/>
    <col min="5" max="5" width="14.140625" style="31" customWidth="1"/>
    <col min="6" max="6" width="27.421875" style="31" customWidth="1"/>
    <col min="7" max="16384" width="9.140625" style="31" customWidth="1"/>
  </cols>
  <sheetData>
    <row r="1" spans="2:5" ht="58.5" customHeight="1">
      <c r="B1" s="32"/>
      <c r="C1" s="116" t="s">
        <v>225</v>
      </c>
      <c r="D1" s="116"/>
      <c r="E1" s="116"/>
    </row>
    <row r="2" spans="1:6" ht="18.75">
      <c r="A2" s="33"/>
      <c r="B2" s="34"/>
      <c r="C2" s="33"/>
      <c r="D2" s="33"/>
      <c r="E2" s="33"/>
      <c r="F2" s="43"/>
    </row>
    <row r="3" spans="1:6" ht="21.75" customHeight="1">
      <c r="A3" s="117" t="s">
        <v>223</v>
      </c>
      <c r="B3" s="117"/>
      <c r="C3" s="117"/>
      <c r="D3" s="117"/>
      <c r="E3" s="117"/>
      <c r="F3" s="42"/>
    </row>
    <row r="4" spans="1:6" ht="46.5" customHeight="1">
      <c r="A4" s="117" t="str">
        <f>'3-во'!A4:E4</f>
        <v>Эвенкийского муниципального района «Байкитэнерго»                                               (Эвенкийский район, с. Байкит, ИНН 8802000955)</v>
      </c>
      <c r="B4" s="117"/>
      <c r="C4" s="117"/>
      <c r="D4" s="117"/>
      <c r="E4" s="117"/>
      <c r="F4" s="42"/>
    </row>
    <row r="5" ht="18.75">
      <c r="B5" s="35"/>
    </row>
    <row r="6" spans="1:5" ht="24.75" customHeight="1">
      <c r="A6" s="118" t="s">
        <v>16</v>
      </c>
      <c r="B6" s="118" t="s">
        <v>21</v>
      </c>
      <c r="C6" s="118" t="s">
        <v>22</v>
      </c>
      <c r="D6" s="118" t="s">
        <v>102</v>
      </c>
      <c r="E6" s="118" t="s">
        <v>103</v>
      </c>
    </row>
    <row r="7" spans="1:5" ht="47.25" customHeight="1">
      <c r="A7" s="118"/>
      <c r="B7" s="118"/>
      <c r="C7" s="118"/>
      <c r="D7" s="118"/>
      <c r="E7" s="118"/>
    </row>
    <row r="8" spans="1:5" ht="18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</row>
    <row r="9" spans="1:6" ht="31.5">
      <c r="A9" s="36">
        <v>1</v>
      </c>
      <c r="B9" s="37" t="s">
        <v>37</v>
      </c>
      <c r="C9" s="36" t="s">
        <v>38</v>
      </c>
      <c r="D9" s="39">
        <f>'1-вс'!D14/'1-вс'!D13*100</f>
        <v>2.972972972972973</v>
      </c>
      <c r="E9" s="39">
        <f>D9</f>
        <v>2.972972972972973</v>
      </c>
      <c r="F9" s="42"/>
    </row>
    <row r="10" spans="1:5" ht="15.75">
      <c r="A10" s="36">
        <v>2</v>
      </c>
      <c r="B10" s="38" t="s">
        <v>39</v>
      </c>
      <c r="C10" s="36" t="s">
        <v>38</v>
      </c>
      <c r="D10" s="39">
        <v>0</v>
      </c>
      <c r="E10" s="66">
        <v>0</v>
      </c>
    </row>
    <row r="11" spans="1:5" ht="47.25">
      <c r="A11" s="36">
        <v>3</v>
      </c>
      <c r="B11" s="38" t="s">
        <v>53</v>
      </c>
      <c r="C11" s="36" t="s">
        <v>41</v>
      </c>
      <c r="D11" s="40">
        <v>0</v>
      </c>
      <c r="E11" s="36">
        <v>0</v>
      </c>
    </row>
    <row r="12" spans="1:5" ht="31.5">
      <c r="A12" s="36">
        <v>4</v>
      </c>
      <c r="B12" s="38" t="s">
        <v>42</v>
      </c>
      <c r="C12" s="36" t="s">
        <v>43</v>
      </c>
      <c r="D12" s="41">
        <v>2208</v>
      </c>
      <c r="E12" s="36">
        <v>2208</v>
      </c>
    </row>
    <row r="13" spans="1:5" ht="15.75">
      <c r="A13" s="36">
        <v>5</v>
      </c>
      <c r="B13" s="37" t="s">
        <v>54</v>
      </c>
      <c r="C13" s="36"/>
      <c r="D13" s="36"/>
      <c r="E13" s="36"/>
    </row>
    <row r="14" spans="1:5" ht="15.75">
      <c r="A14" s="36" t="s">
        <v>77</v>
      </c>
      <c r="B14" s="38" t="s">
        <v>82</v>
      </c>
      <c r="C14" s="65" t="s">
        <v>104</v>
      </c>
      <c r="D14" s="39">
        <v>0.2</v>
      </c>
      <c r="E14" s="39">
        <f>D14</f>
        <v>0.2</v>
      </c>
    </row>
    <row r="15" spans="1:5" ht="15.75">
      <c r="A15" s="36"/>
      <c r="B15" s="38" t="s">
        <v>55</v>
      </c>
      <c r="C15" s="65" t="s">
        <v>222</v>
      </c>
      <c r="D15" s="39">
        <v>0.2</v>
      </c>
      <c r="E15" s="39">
        <f>D15</f>
        <v>0.2</v>
      </c>
    </row>
    <row r="16" spans="1:5" ht="15.75" customHeight="1">
      <c r="A16" s="36" t="s">
        <v>6</v>
      </c>
      <c r="B16" s="38" t="s">
        <v>56</v>
      </c>
      <c r="C16" s="36" t="s">
        <v>38</v>
      </c>
      <c r="D16" s="66">
        <v>0</v>
      </c>
      <c r="E16" s="66">
        <v>0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21" sqref="B21"/>
    </sheetView>
  </sheetViews>
  <sheetFormatPr defaultColWidth="9.140625" defaultRowHeight="12.75"/>
  <cols>
    <col min="1" max="1" width="7.7109375" style="23" customWidth="1"/>
    <col min="2" max="2" width="38.00390625" style="23" customWidth="1"/>
    <col min="3" max="3" width="12.8515625" style="23" customWidth="1"/>
    <col min="4" max="5" width="12.00390625" style="23" customWidth="1"/>
    <col min="6" max="6" width="9.140625" style="23" customWidth="1"/>
    <col min="7" max="7" width="27.8515625" style="23" customWidth="1"/>
    <col min="8" max="16384" width="9.140625" style="23" customWidth="1"/>
  </cols>
  <sheetData>
    <row r="1" spans="1:5" ht="60" customHeight="1">
      <c r="A1" s="24"/>
      <c r="B1" s="24"/>
      <c r="C1" s="119" t="s">
        <v>226</v>
      </c>
      <c r="D1" s="119"/>
      <c r="E1" s="119"/>
    </row>
    <row r="2" spans="1:5" ht="18.75">
      <c r="A2" s="24"/>
      <c r="B2" s="25"/>
      <c r="C2" s="24"/>
      <c r="D2" s="24"/>
      <c r="E2" s="24"/>
    </row>
    <row r="3" spans="1:7" ht="19.5" customHeight="1">
      <c r="A3" s="120" t="s">
        <v>230</v>
      </c>
      <c r="B3" s="120"/>
      <c r="C3" s="120"/>
      <c r="D3" s="120"/>
      <c r="E3" s="120"/>
      <c r="G3" s="42"/>
    </row>
    <row r="4" spans="1:7" ht="66" customHeight="1">
      <c r="A4" s="120" t="str">
        <f>'4-вс'!A4:E4</f>
        <v>Эвенкийского муниципального района «Байкитэнерго»                                               (Эвенкийский район, с. Байкит, ИНН 8802000955)</v>
      </c>
      <c r="B4" s="120"/>
      <c r="C4" s="120"/>
      <c r="D4" s="120"/>
      <c r="E4" s="120"/>
      <c r="G4" s="42"/>
    </row>
    <row r="5" spans="2:7" ht="15.75">
      <c r="B5" s="26"/>
      <c r="G5" s="31"/>
    </row>
    <row r="6" spans="1:7" ht="24.75" customHeight="1">
      <c r="A6" s="122" t="s">
        <v>16</v>
      </c>
      <c r="B6" s="121" t="s">
        <v>21</v>
      </c>
      <c r="C6" s="122" t="s">
        <v>22</v>
      </c>
      <c r="D6" s="121" t="s">
        <v>102</v>
      </c>
      <c r="E6" s="121" t="s">
        <v>103</v>
      </c>
      <c r="G6" s="43"/>
    </row>
    <row r="7" spans="1:7" ht="15.75" customHeight="1">
      <c r="A7" s="123"/>
      <c r="B7" s="122"/>
      <c r="C7" s="123"/>
      <c r="D7" s="122"/>
      <c r="E7" s="122"/>
      <c r="G7" s="31"/>
    </row>
    <row r="8" spans="1:7" ht="15.75">
      <c r="A8" s="27">
        <v>1</v>
      </c>
      <c r="B8" s="27">
        <v>2</v>
      </c>
      <c r="C8" s="27">
        <v>3</v>
      </c>
      <c r="D8" s="27">
        <v>4</v>
      </c>
      <c r="E8" s="27">
        <v>5</v>
      </c>
      <c r="G8" s="31"/>
    </row>
    <row r="9" spans="1:5" ht="37.5" customHeight="1">
      <c r="A9" s="27">
        <v>1</v>
      </c>
      <c r="B9" s="28" t="s">
        <v>40</v>
      </c>
      <c r="C9" s="27" t="s">
        <v>41</v>
      </c>
      <c r="D9" s="27">
        <v>166</v>
      </c>
      <c r="E9" s="27">
        <v>166</v>
      </c>
    </row>
    <row r="10" spans="1:5" ht="34.5" customHeight="1">
      <c r="A10" s="27">
        <v>2</v>
      </c>
      <c r="B10" s="28" t="s">
        <v>42</v>
      </c>
      <c r="C10" s="27" t="s">
        <v>43</v>
      </c>
      <c r="D10" s="41">
        <v>2016</v>
      </c>
      <c r="E10" s="27">
        <v>2016</v>
      </c>
    </row>
  </sheetData>
  <sheetProtection/>
  <mergeCells count="8"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5.8515625" style="44" customWidth="1"/>
    <col min="2" max="2" width="30.57421875" style="44" customWidth="1"/>
    <col min="3" max="3" width="11.28125" style="44" customWidth="1"/>
    <col min="4" max="4" width="17.7109375" style="44" customWidth="1"/>
    <col min="5" max="5" width="18.00390625" style="44" customWidth="1"/>
    <col min="6" max="16384" width="9.140625" style="44" customWidth="1"/>
  </cols>
  <sheetData>
    <row r="1" spans="4:5" ht="60" customHeight="1">
      <c r="D1" s="127" t="s">
        <v>227</v>
      </c>
      <c r="E1" s="128"/>
    </row>
    <row r="2" ht="15.75" customHeight="1"/>
    <row r="3" spans="1:7" ht="24.75" customHeight="1">
      <c r="A3" s="129" t="s">
        <v>233</v>
      </c>
      <c r="B3" s="129"/>
      <c r="C3" s="129"/>
      <c r="D3" s="129"/>
      <c r="E3" s="129"/>
      <c r="F3" s="130"/>
      <c r="G3" s="130"/>
    </row>
    <row r="4" spans="1:5" ht="40.5" customHeight="1">
      <c r="A4" s="131" t="str">
        <f>'4-во'!A4:E4</f>
        <v>Эвенкийского муниципального района «Байкитэнерго»                                               (Эвенкийский район, с. Байкит, ИНН 8802000955)</v>
      </c>
      <c r="B4" s="131"/>
      <c r="C4" s="131"/>
      <c r="D4" s="131"/>
      <c r="E4" s="131"/>
    </row>
    <row r="6" spans="1:5" s="45" customFormat="1" ht="23.25" customHeight="1">
      <c r="A6" s="132" t="s">
        <v>16</v>
      </c>
      <c r="B6" s="132" t="s">
        <v>45</v>
      </c>
      <c r="C6" s="132" t="s">
        <v>22</v>
      </c>
      <c r="D6" s="124" t="s">
        <v>46</v>
      </c>
      <c r="E6" s="125"/>
    </row>
    <row r="7" spans="1:5" s="45" customFormat="1" ht="51" customHeight="1">
      <c r="A7" s="133"/>
      <c r="B7" s="133"/>
      <c r="C7" s="133"/>
      <c r="D7" s="46" t="s">
        <v>81</v>
      </c>
      <c r="E7" s="46" t="s">
        <v>78</v>
      </c>
    </row>
    <row r="8" spans="1:5" s="45" customFormat="1" ht="18.75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5" s="45" customFormat="1" ht="18.75">
      <c r="A9" s="46">
        <v>1</v>
      </c>
      <c r="B9" s="47" t="s">
        <v>224</v>
      </c>
      <c r="C9" s="46"/>
      <c r="D9" s="124"/>
      <c r="E9" s="125"/>
    </row>
    <row r="10" spans="1:5" s="45" customFormat="1" ht="55.5" customHeight="1">
      <c r="A10" s="46" t="s">
        <v>1</v>
      </c>
      <c r="B10" s="47" t="s">
        <v>47</v>
      </c>
      <c r="C10" s="46" t="s">
        <v>48</v>
      </c>
      <c r="D10" s="46">
        <v>50.63</v>
      </c>
      <c r="E10" s="46">
        <v>53.35</v>
      </c>
    </row>
    <row r="11" spans="1:5" ht="57" customHeight="1">
      <c r="A11" s="46" t="s">
        <v>2</v>
      </c>
      <c r="B11" s="47" t="s">
        <v>65</v>
      </c>
      <c r="C11" s="46" t="s">
        <v>48</v>
      </c>
      <c r="D11" s="61">
        <v>59.74</v>
      </c>
      <c r="E11" s="61">
        <v>62.95</v>
      </c>
    </row>
    <row r="12" spans="1:5" ht="57" customHeight="1">
      <c r="A12" s="70"/>
      <c r="B12" s="91"/>
      <c r="C12" s="70"/>
      <c r="D12" s="92"/>
      <c r="E12" s="92"/>
    </row>
    <row r="14" spans="1:5" ht="65.25" customHeight="1">
      <c r="A14" s="126"/>
      <c r="B14" s="126"/>
      <c r="C14" s="126"/>
      <c r="D14" s="126"/>
      <c r="E14" s="126"/>
    </row>
  </sheetData>
  <sheetProtection/>
  <mergeCells count="10">
    <mergeCell ref="D9:E9"/>
    <mergeCell ref="A14:E14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2013-12-16T08:16:54Z</cp:lastPrinted>
  <dcterms:created xsi:type="dcterms:W3CDTF">1996-10-08T23:32:33Z</dcterms:created>
  <dcterms:modified xsi:type="dcterms:W3CDTF">2013-12-16T08:44:31Z</dcterms:modified>
  <cp:category/>
  <cp:version/>
  <cp:contentType/>
  <cp:contentStatus/>
</cp:coreProperties>
</file>